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20" tabRatio="594" activeTab="0"/>
  </bookViews>
  <sheets>
    <sheet name="Humaita" sheetId="1" r:id="rId1"/>
  </sheets>
  <definedNames>
    <definedName name="_xlnm.Print_Area" localSheetId="0">'Humaita'!$A$1:$K$312</definedName>
    <definedName name="_xlnm.Print_Titles" localSheetId="0">'Humaita'!$12:$13</definedName>
  </definedNames>
  <calcPr fullCalcOnLoad="1" fullPrecision="0"/>
</workbook>
</file>

<file path=xl/sharedStrings.xml><?xml version="1.0" encoding="utf-8"?>
<sst xmlns="http://schemas.openxmlformats.org/spreadsheetml/2006/main" count="927" uniqueCount="489">
  <si>
    <t>1.1</t>
  </si>
  <si>
    <t>1.2</t>
  </si>
  <si>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</si>
  <si>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</si>
  <si>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</si>
  <si>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</si>
  <si>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</si>
  <si>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</si>
  <si>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</si>
  <si>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</si>
  <si>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</si>
  <si>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1.0</t>
  </si>
  <si>
    <t>un</t>
  </si>
  <si>
    <t>OBRAS CIVIS</t>
  </si>
  <si>
    <t>2.1</t>
  </si>
  <si>
    <t>SUBTOTAL OBRAS CIVIS</t>
  </si>
  <si>
    <t>m²</t>
  </si>
  <si>
    <t>x,xx</t>
  </si>
  <si>
    <t>m</t>
  </si>
  <si>
    <t>1.3</t>
  </si>
  <si>
    <t>1.4</t>
  </si>
  <si>
    <t>1.5</t>
  </si>
  <si>
    <t>1.6</t>
  </si>
  <si>
    <t>1.9</t>
  </si>
  <si>
    <t>1.7</t>
  </si>
  <si>
    <t>3.1</t>
  </si>
  <si>
    <t>m³</t>
  </si>
  <si>
    <t>3.2</t>
  </si>
  <si>
    <t>2.2</t>
  </si>
  <si>
    <t>2.3</t>
  </si>
  <si>
    <t>2.4</t>
  </si>
  <si>
    <t>2.5</t>
  </si>
  <si>
    <t>3.3</t>
  </si>
  <si>
    <t>3.4</t>
  </si>
  <si>
    <t>3.5</t>
  </si>
  <si>
    <t>3.6</t>
  </si>
  <si>
    <t>3.7</t>
  </si>
  <si>
    <t>3.9</t>
  </si>
  <si>
    <t>3.10</t>
  </si>
  <si>
    <t>4.1</t>
  </si>
  <si>
    <t>4.2</t>
  </si>
  <si>
    <t>4.3</t>
  </si>
  <si>
    <t>4.4</t>
  </si>
  <si>
    <t>INSTALAÇÕES ELÉTRICAS</t>
  </si>
  <si>
    <t>SERVIÇOS COMPLEMENTARES ELÉTRICA/AUTOMAÇÃO/TELEFÔNICO</t>
  </si>
  <si>
    <t>6.2</t>
  </si>
  <si>
    <t>I</t>
  </si>
  <si>
    <t>4.5</t>
  </si>
  <si>
    <t>II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</si>
  <si>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</si>
  <si>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</si>
  <si>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</si>
  <si>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</si>
  <si>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</si>
  <si>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</si>
  <si>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</si>
  <si>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</si>
  <si>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</si>
  <si>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</si>
  <si>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3.8</t>
  </si>
  <si>
    <t>PREÇO UNITÁRIO COM BDI</t>
  </si>
  <si>
    <t xml:space="preserve">BDI </t>
  </si>
  <si>
    <t xml:space="preserve">ENCARGOS SOCIAIS - SINAPI-RS AGO/2017 </t>
  </si>
  <si>
    <t xml:space="preserve">  CC (      )    TP (      )    CP(      )   </t>
  </si>
  <si>
    <t>PROPONENTE</t>
  </si>
  <si>
    <t>NOME:</t>
  </si>
  <si>
    <t>TELEFONE:</t>
  </si>
  <si>
    <t>CAU/CREA:</t>
  </si>
  <si>
    <t>EMAIL:</t>
  </si>
  <si>
    <r>
      <t xml:space="preserve">4. HORÁRIO PARA EXECUÇÃO/ENTREGA: </t>
    </r>
    <r>
      <rPr>
        <sz val="10"/>
        <rFont val="Calibri"/>
        <family val="2"/>
      </rPr>
      <t>A combinar com a Unidade de Engenharia e administração da agência</t>
    </r>
  </si>
  <si>
    <t>SERVIÇOS PRELIMINARES</t>
  </si>
  <si>
    <t xml:space="preserve">Transporte de conteiners para destinação e descarte dos resíduos de caliças, ferro, vidro, madeiras, alumínio, cerâmicas, gesso, etc, produzidos pela construção civil </t>
  </si>
  <si>
    <t>Destinação de resíduos (atentar para legislação local)</t>
  </si>
  <si>
    <t>cj.</t>
  </si>
  <si>
    <t>PINTURA (2 DEMÃOS)</t>
  </si>
  <si>
    <t>DIVERSOS</t>
  </si>
  <si>
    <t>SUBTOTAL INSTALAÇÕES ELÉTRICAS</t>
  </si>
  <si>
    <t>und.</t>
  </si>
  <si>
    <t xml:space="preserve">TOTAL GERAL </t>
  </si>
  <si>
    <t xml:space="preserve">      - acrilica  sobre reboco (aplicado sobre paredes externas com emassamento) na mesma cor existente</t>
  </si>
  <si>
    <t>Esquadria em alumínio l.30 (30001) Estruturada em tubos de alumínio (TG- 018) Fechamento nas extremidades em 45 grau e intervalos de topo conforme projeto para divisor de sigilo caixas e divisor de ambientes.</t>
  </si>
  <si>
    <t>Vidro incolor 6mm</t>
  </si>
  <si>
    <t>Filme venetian 10mm x 4mm combinado c/ jateado 50% parte superior para divisor de sigilo caixas e do Divisor de ambientes.</t>
  </si>
  <si>
    <t>Fornecimento e instalação de armário em MDF 18mm acabamento melamínico cor Laca Branca. (P=35cm x H=190cm x L=110 cm) fixado ao chão c/ cantoneiras de alumínio (CT-026) parafusos de inox, conforme projeto.</t>
  </si>
  <si>
    <t>Tubo em aço inox, H = mobiliário até a laje, com estrutura de sustentação fixada na laje superior, Ø 3".</t>
  </si>
  <si>
    <t>xxx</t>
  </si>
  <si>
    <t>6.3</t>
  </si>
  <si>
    <t>6.4</t>
  </si>
  <si>
    <t>6.5</t>
  </si>
  <si>
    <t>8.1</t>
  </si>
  <si>
    <t>8.2</t>
  </si>
  <si>
    <t>1.10</t>
  </si>
  <si>
    <t>3.11</t>
  </si>
  <si>
    <t>3.12</t>
  </si>
  <si>
    <t>3.13</t>
  </si>
  <si>
    <t>3.14</t>
  </si>
  <si>
    <t>3.15</t>
  </si>
  <si>
    <t>3.16</t>
  </si>
  <si>
    <t>8.3</t>
  </si>
  <si>
    <t>1.11</t>
  </si>
  <si>
    <t>Limpeza diária + limpeza final da obra.</t>
  </si>
  <si>
    <t>1.8</t>
  </si>
  <si>
    <r>
      <t xml:space="preserve">1. OBJETO: </t>
    </r>
    <r>
      <rPr>
        <b/>
        <sz val="10"/>
        <rFont val="Calibri"/>
        <family val="2"/>
      </rPr>
      <t>OBRAS CIVIS E ELÉTRICAS DE MANUTENÇÃO NA AGÊNCIA HUMAITA</t>
    </r>
  </si>
  <si>
    <r>
      <t xml:space="preserve">2. ENDEREÇO DE EXECUÇÃO/ENTREGA: </t>
    </r>
    <r>
      <rPr>
        <sz val="10"/>
        <rFont val="Calibri"/>
        <family val="2"/>
      </rPr>
      <t>Av. Getulio Vargas, 377 Humaita - RS</t>
    </r>
  </si>
  <si>
    <t>ESQUADRIAS</t>
  </si>
  <si>
    <t>Demolição de calçada e parte de mureta em alvenaria para embutimento de trilho do portão de correr e estrutura de sustentação da grade</t>
  </si>
  <si>
    <t>PROGRAMAÇÃO VISUAL - INTERNA</t>
  </si>
  <si>
    <t>9.1</t>
  </si>
  <si>
    <t>Placa de Porta em acrílico duas espessuras, em chapa de acrílico azul PANTONE 300 C ; e=2mm, e chapa de acrílico translúcido e= 5mm GL GELO 982 translúcido,
com fixação com fita dupla face; impressão em adesivo vinil branco, conforme arquivo. dimensões 300x80mm. Distâncias, tamanhos e letras conforme arquivos fornecidos.</t>
  </si>
  <si>
    <t>P P 6 - COPA</t>
  </si>
  <si>
    <t>P P 9 - F</t>
  </si>
  <si>
    <t>P P 8 - M</t>
  </si>
  <si>
    <t>P P 2 - AC</t>
  </si>
  <si>
    <t>P P 5 - ARQ</t>
  </si>
  <si>
    <t>P P 1 - PRIV</t>
  </si>
  <si>
    <t>9.2</t>
  </si>
  <si>
    <t>Placa Suspensa em acrílico duas espessuras, em chapa de acrílico azul PANTONE 300 C ; e=2mm, e chapa de acrílico translúcido e= 5mm GL GELO 982 translúcido,
com kit de fixação no teto; impressão em adesivo vinil branco, conforme arquivo. dimensões 520x140mm. Distâncias, tamanhos e letras conforme arquivos fornecidos.</t>
  </si>
  <si>
    <t>P S 3 - PLATAFORMA</t>
  </si>
  <si>
    <t>P S 4 - PREFERENCIAL</t>
  </si>
  <si>
    <t>P S 7 - NPF</t>
  </si>
  <si>
    <t>P S 10 - GG</t>
  </si>
  <si>
    <t>P S 11 - GA</t>
  </si>
  <si>
    <t>9.3</t>
  </si>
  <si>
    <t>Adesivo de acessibilidade para porta de acesso à agência, em três camadas (branco - cinza - branco), com pictograma branco sobre fundo azul, referência Munsell 10B5/10 ou
Pantone 2925 C, (ABNT NBR 9050), dupla-face, resistente a raios UV. Medidas 15x15cm. Verso no lado colante conforme arquivos fornecidos.</t>
  </si>
  <si>
    <t>A3 - SAI</t>
  </si>
  <si>
    <t>A4 - SIA CG</t>
  </si>
  <si>
    <t>9.4</t>
  </si>
  <si>
    <t>Placa em acrílico azul padrão Banrisul, PANTONE 300C, com dizeres em adesivo vinil PANTONE 298 C e letras em vinil BRANCO. Dimensões 30 x 31cm, com 3mm de espessura
e fixação com fita dupla-face já aplicadas no verso. Distâncias, tamanhos e tipos de letras conforme arquivos fornecidos.</t>
  </si>
  <si>
    <t xml:space="preserve">PA2-B – SAQUES/DEPÓSITOS </t>
  </si>
  <si>
    <t>PA2-D – CHEQUES</t>
  </si>
  <si>
    <t>9.5</t>
  </si>
  <si>
    <t>Adesivo para vidros, em três camadas (branco - cinza - branco), com logo em cores padrão, dupla-face, resistente a raios UV. Medidas 120x10cm.
Verso no lado colante conforme arquivos fornecidos. Importante: confirmar com a Engenharia os horários a serem impressos para agência em específico.</t>
  </si>
  <si>
    <t>A1LP- LOGO PADRÃO</t>
  </si>
  <si>
    <t>A2PO - PASSA OBJETOS</t>
  </si>
  <si>
    <t>A2 AT1 - 10h às 15hs</t>
  </si>
  <si>
    <t>A2 SAA1 - 7h às 20hs</t>
  </si>
  <si>
    <t>9.6</t>
  </si>
  <si>
    <t>Porta cartaz - TARIFAS dimensão 54 x 74cm em acrílico transparente cristal, com fixação e acabamentos conforme projeto.</t>
  </si>
  <si>
    <t>9.7</t>
  </si>
  <si>
    <t>Porta cartaz - PC Informa dimensão 48,5 x 33,5cm em acrílico transparente cristal, com fixação e acabamentos conforme projeto.</t>
  </si>
  <si>
    <t>PROGRAMAÇÃO VISUAL EXTERNA</t>
  </si>
  <si>
    <t>Fornecimento e instalação de  testeira padrão T3 medindo 265 x 54 x 15cm cm (luminoso tipo painel horizontal de chapa galvanizada, conforme detalhe padrão do banco), realizar limpeza e repintura. Retirar na bagergs.</t>
  </si>
  <si>
    <t>Fornecimento e instalação de Pórtico Banrisul Eletrônico (chapa galvanizada vazada, com logomarca em acrílico) realizar limpeza e repintura. Retirar na bagergs.</t>
  </si>
  <si>
    <t>Fornecimento e instalação de Bandeira B2, medindo 135 x 45 x 15cm (luminoso tipo painel horizontal de chapa galvanizada, conforme detalhe padrão do banco), realizar limpeza e repintura. Retirar na bagergs.</t>
  </si>
  <si>
    <t>Limpeza de calhas, revisão, impermeabilização e ajuste nos pontos de infiltração do telhado.</t>
  </si>
  <si>
    <t>Limpeza de paredes com lava jato de alta pressão de ar e água</t>
  </si>
  <si>
    <t>Demolição de rampa para execução de escada e nova rampa</t>
  </si>
  <si>
    <t>Fornecimento e instalação de Telhas Metálicas Trapezoidais em Aço Galvanizado, fixação com parafusos auto perfurantes para recomposição da fachada no mesmo padrão existente.</t>
  </si>
  <si>
    <t>Demolição de piso cerâmico para adaptação do sanitário em PNE</t>
  </si>
  <si>
    <t>1.12</t>
  </si>
  <si>
    <t xml:space="preserve">      - esmalte sintético sobre metal na cor cinza (aplicado sobre revestimento em telhas metálicas)</t>
  </si>
  <si>
    <t xml:space="preserve">      - esmalte sintético sobre metal na cor cinza (aplicado sobre esquadrias)</t>
  </si>
  <si>
    <t>OBRAS CIVIS E ELÉTRICAS DE MANUTENÇÃO NA AGÊNCIA HUMAITA</t>
  </si>
  <si>
    <t>Fornecimento e colocação de piso em basalto para rampa e escada externa junto a entrada da agência</t>
  </si>
  <si>
    <t>Fornecimento e colocação de soleira em granito para entrada do sanitário PNE</t>
  </si>
  <si>
    <t>Recuperação de estrutura metálica da fachada da agência prevendo a retirada de partes oxidadas, repintura com fundo anti-oxidante.</t>
  </si>
  <si>
    <t xml:space="preserve">Fornecimento e instalação de caixilharia fixa de alumínio anodizado, cor branca, perfil série 30, piso-forro, para sala de autoatendimento, com vãos para porta detectora de metais, passa objetos e porta de emergência. </t>
  </si>
  <si>
    <t>Fornecimento e colocação de vidro liso transparente, esp. 6mm, para caixilharia fixa de alumínio.</t>
  </si>
  <si>
    <t>Grade em alumínio anodizado, cor branca, perfil tubular  horizontal  1/2" x 1" -  a ser acoplada à esquadria de alumínio, h=2,10, espaçamento a cada 12cm (incluindo portas) na sala de autoatendimento.</t>
  </si>
  <si>
    <t>Passa objeto de acrílico, conforme padrão do Banco.</t>
  </si>
  <si>
    <t>Portas externas caixilharia de alumínio anodizado, cor branca, perfil série 100 com vidro 6mm, medindo 100 x 210 cm , com fechadura adaptada para o Kit ATM, mola e dobradiças.</t>
  </si>
  <si>
    <t>Fornecimento e instalação de lavatório com coluna suspensa grande - linha vogue plus - DECA ou similar</t>
  </si>
  <si>
    <t>Fornecimento e colocação de porta semioca de madeira completa 90 x 210cm com ferragens. Pintura na cor branca.</t>
  </si>
  <si>
    <t>FORRO E DIVISÓRIAS</t>
  </si>
  <si>
    <t>2.16</t>
  </si>
  <si>
    <t>Viga de concreto para a base do corrimão da rampa acessível</t>
  </si>
  <si>
    <t>Fornecer e instalar forro de fibra mineral 125x625cm, com perfis metálicos na cor branca e estrutura de sustentação conforme indicação em projeto</t>
  </si>
  <si>
    <t>4.6</t>
  </si>
  <si>
    <t>Retirada e descarte do forro em perfil mineral com estrutura e acessorios</t>
  </si>
  <si>
    <t>1.13</t>
  </si>
  <si>
    <t>1.14</t>
  </si>
  <si>
    <t>2.22</t>
  </si>
  <si>
    <t>Grade interna de ferro chumbada na alvenaria (parede, piso, laje, pilar), com barras redondas verticais de diâmetro 5/8'' a cada 8 cm e barras chatas transversais bitola 1.1/2x5/16" a cada 60cm. Fundo antiferruginoso tipo zarcão e pintura esmalte sintético acetinado na cor branca (ou no padrão existente), conforme projeto. A empresa deverá fornecer um dossiê de instalação, com imagens ilustrativas de todas as etapas de execução da grade. Medidas devem ser conferidas no local.</t>
  </si>
  <si>
    <t>Porta de abrir em alumínio anodizado cor branco interna, 100x210cm, com ferragens, fechadura auxiliar tetra-chave e vidro liso transparente 5mm, com requadro de 3x8 para porta acessível e retaguarda dos cashs</t>
  </si>
  <si>
    <t>Fornecer e instalar porta naval bp plus cor branca com montantes na cor cinza claro, h=210 cm, completa, incluso no preço todo material necessário para sua instalação (painel de divisória, baguetes de fixação, rebites, tubos redondos de alumínio para acabamento de quina em 45°, pinos de fixação interna, fechadura e dobradiça).</t>
  </si>
  <si>
    <t xml:space="preserve">      - acrilica sobre alvenaria  (aplicado sobre paredes internas com emassamento) na mesma cor existente</t>
  </si>
  <si>
    <t>Retirada e descarte das divisórias em painel BP da Sala de Auto Atendimento</t>
  </si>
  <si>
    <t>1.15</t>
  </si>
  <si>
    <t>1.16</t>
  </si>
  <si>
    <t>1.17</t>
  </si>
  <si>
    <t>Retirada e descarte de louças sanitárias para adequação do banheiro PNE</t>
  </si>
  <si>
    <t>Retirada e descarte de portas para adequação do sanitário PNE</t>
  </si>
  <si>
    <t>Paredes em tijolo furado conforme indicação em projeto e adequação de leiaute para banheiro PNE</t>
  </si>
  <si>
    <t>Execução de contrapiso em concreto magro para a base da rampa e escada de acesso a agência</t>
  </si>
  <si>
    <t>Fornecimento e instalação de espelho cristal 50,0cm x 100,0cm</t>
  </si>
  <si>
    <t>Fornecimento e instalação saboneteira</t>
  </si>
  <si>
    <t>Fornecimento e instalação toalheiro</t>
  </si>
  <si>
    <t>Fornecimento e instalação papeleira</t>
  </si>
  <si>
    <t>Fornecimento lixeiras em polipropileno, 11L, h=30cm ø25cm, com tampa basculante (sanitários-box + PNE) - cor branca.</t>
  </si>
  <si>
    <t>3.17</t>
  </si>
  <si>
    <t>3.18</t>
  </si>
  <si>
    <t>III</t>
  </si>
  <si>
    <t>Fornecimento e Instalação de cortina metálica (porta de enrolar) com interface para automação, conforme especificações do "Memorial para Fornecimento e Instalação de Cortinas Metálicas com Interface para Automação – ver. 9.19".
- dimensões da porta: 3,50 m x 3,00 m (largura x altura)</t>
  </si>
  <si>
    <t>Instalação e organização de leiaute e programação visual interna</t>
  </si>
  <si>
    <t>Administração Local para obras de médio porte, até 180 dias (1 engenheiro, 1 mestre de obras, despesa com alimentação, transporte e estada) - para a área total de intervenção equivalente a 320,00 m²</t>
  </si>
  <si>
    <t>Revestimento, chapisco, emboço e reboco.</t>
  </si>
  <si>
    <t>CABEAMENTO ESTRUTURADO E TROCA DE PORTA EQUIPAMENTOS PARA NOVO PADRÃO elétrica/lógica/telefonia</t>
  </si>
  <si>
    <t>Cabo UTP cat. 5 (isolamento baixa emissão de gases)LSZH.</t>
  </si>
  <si>
    <r>
      <t xml:space="preserve">Cabo de cobre unipolar </t>
    </r>
    <r>
      <rPr>
        <b/>
        <sz val="10"/>
        <rFont val="Arial"/>
        <family val="2"/>
      </rPr>
      <t>#2,5mm²</t>
    </r>
    <r>
      <rPr>
        <sz val="10"/>
        <rFont val="MS Sans Serif"/>
        <family val="0"/>
      </rPr>
      <t xml:space="preserve"> flexível HF (Não Halogenado), 70°C  450/750V AFUMEX, AFITOX ou similar </t>
    </r>
  </si>
  <si>
    <t>Canaleta alumínio 73x25 dupla c/ tampa de encaixe - branca</t>
  </si>
  <si>
    <t>Curva 90º metálica especifica de canaleta de alumínio -73x25mm</t>
  </si>
  <si>
    <t>unid.</t>
  </si>
  <si>
    <t>Derivação saída 3 eletrodutos 1" p/Canaleta de Alumínio de 73x25mm</t>
  </si>
  <si>
    <t>pç</t>
  </si>
  <si>
    <t>Suporte para canaleta de alumínio p/três blocos com duas tomadas tipo bloco NBR 20A (PRETA) mais um bloco cego na cor branca (Identificar com EExx conforme circuito existente em adesivo em polisester autocolante fundo branco e letras pretas).</t>
  </si>
  <si>
    <t>Suporte para canaleta de alumínio p/três blocos com duas tomadas tipo bloco NBR 20A (AZUL) mais um bloco cego na cor branca (Identificar com ECxx conforme circuito existente em adesivo em polisester autocolante fundo branco e letras pretas).</t>
  </si>
  <si>
    <t>Suporte para canaleta de alumínio p/três blocos com uma tomadas tipo bloco NBR 20A (VERMELHA) mais dois blocos cegos na cor branca (Identificar com ECxx conforme circuito existente em adesivo em polisester autocolante fundo branco e letras pretas).</t>
  </si>
  <si>
    <t>Suporte para canaleta de alumínio p/três blocos sendo dois bloco c/RJ.45 e mais um blocos cego, na cor branca (Identificar com PTxx, PLxx conforme circuito existente em adesivo em polisester autocolante fundo branco e letras pretas).</t>
  </si>
  <si>
    <t>Eletroduto ferro diâmetro 25 mm pintado de branco</t>
  </si>
  <si>
    <t>Caixa de passagem c/ tampa cega tipo condulete diam 25mm pintado de branco</t>
  </si>
  <si>
    <t>patch cord verde 3 mts para as mesas</t>
  </si>
  <si>
    <t>patch cord azul 3 mts para as mesas</t>
  </si>
  <si>
    <t>Canaletas RD70  de PVC tipo Hellermann</t>
  </si>
  <si>
    <t>Cabo tipo PP 3x1,5mm² para as extensões elétricas</t>
  </si>
  <si>
    <t>Plug  tipo Macho novo padrão 10A.</t>
  </si>
  <si>
    <t>INFRAESTRUTURA PARA TROCA DE RACKS</t>
  </si>
  <si>
    <t>Caixa de alumínio 100x100x50mm com altura específica para canaleta 73x25mm</t>
  </si>
  <si>
    <t>Curva 90º de PVC (interna e externa) específica de canaleta de alumínio 73x45mm</t>
  </si>
  <si>
    <t>Curva 90º metálica - específica de canaleta de alumínio 73x25mm</t>
  </si>
  <si>
    <t>Patch panel CAT5E Plus 24P</t>
  </si>
  <si>
    <t>Voice panel 50P com RJ45 CAT5E para RACK OPERADORAS</t>
  </si>
  <si>
    <t>Disjuntores Monopolar/4,5kA - 16A</t>
  </si>
  <si>
    <t>Régua com 8 tomadas para racks 19" com ângulo de 45º</t>
  </si>
  <si>
    <t>Rack padrão 19" tipo gabinete fechado, porta acrílico com chave, próprio para cabeamento estruturado de 24 Us, profundidade 570mm  fixado na parede com UMA bandeja e 07(SETE) organizadores de cabos em PVC - Cor RAL 7032</t>
  </si>
  <si>
    <t>Rack padrão 19" tipo gabinete fechado, porta acrílico com chave, próprio para cabeamento estruturado de 16 Us, profundidade 570mm livres internamente, fixado na parede com três bandejas de 4 apoios e 64 conjuntos de parafusos porca/gaiola. Cor Cinza RAL 7032.</t>
  </si>
  <si>
    <t>Retirada de Rack 10 U e descarte</t>
  </si>
  <si>
    <t>Conjunto de 10 (5+5) metros de cabo coaxial 75 Ohms na cor preta RF75 0,4/2,5 com conector tipo BNC reto com solda e conector tipo BNC angular com rosca e solda (mini)</t>
  </si>
  <si>
    <t>2.17</t>
  </si>
  <si>
    <t>Cabo CIT-10 pares</t>
  </si>
  <si>
    <t>2.18</t>
  </si>
  <si>
    <t>Bloco de inserção engate rápido com corte M10 LSA Plus com bastidor completo</t>
  </si>
  <si>
    <t>2.19</t>
  </si>
  <si>
    <t>patch cord azul 1,0 mts para o Rack</t>
  </si>
  <si>
    <t>2.20</t>
  </si>
  <si>
    <t>patch cord verde 1,0 mts para o Rack</t>
  </si>
  <si>
    <t>2.21</t>
  </si>
  <si>
    <t>patch cord azul 6 mts para interligações Racks com RJ45 macho nas pontas identoficados com anilhas de "1" a "6"</t>
  </si>
  <si>
    <t>Religação dos pontos lógicos e telefônicos existente no Rack e identificação dos mesmos</t>
  </si>
  <si>
    <t>vb</t>
  </si>
  <si>
    <t>DIVISOR DE SIGILO E TV CORPORATIVA NA PLATAFORMA</t>
  </si>
  <si>
    <t>Suporte para canaleta de alumínio p/três blocos sendo dois bloco c/RJ.45 e mais um blocos cego, na cor branca (Identificar com PLxx conforme circuito existente em adesivo em polisester autocolante fundo branco e letras pretas).</t>
  </si>
  <si>
    <t>Canaleta aluminio 73x25mm dupla c/ tampa de encaixe - Branca</t>
  </si>
  <si>
    <t>Curva 90º de PVC (interna e externa) específica de canaleta de alumínio 73x25mm</t>
  </si>
  <si>
    <t>Patch Cord T-568A, Azul flexível 1,0m (Rack)</t>
  </si>
  <si>
    <t>Patch cord T-568A, Azul 2,5mts</t>
  </si>
  <si>
    <t>Eletroduto ferro diametro 20 mm (3/4")</t>
  </si>
  <si>
    <t>Caixa de passagem c/ tampa cega tipo condulete diam 20mm(3/4")</t>
  </si>
  <si>
    <t>Tampa terminal em ABS para canaleta dupla Dutotec 73x25mm - branca</t>
  </si>
  <si>
    <t>Unid.</t>
  </si>
  <si>
    <t>Conector box curvo diam 25mm, com arruela e bucha de 1".</t>
  </si>
  <si>
    <t>Patch Cord 2,5m Azul (Conexão da CPU da TV Corporativa)</t>
  </si>
  <si>
    <t>Conector RJ45 Macho Cat. 5e para crimpar cabo no Rack e ligar direto ao Switch.</t>
  </si>
  <si>
    <t>KIT ATM BANRISUL COMPOSTO POR :</t>
  </si>
  <si>
    <t xml:space="preserve"> - Kit de Suportes de fixação para porta de Alumínio</t>
  </si>
  <si>
    <t xml:space="preserve"> - Placa metálica na cor do pórtico para fechamento do buraco da leitora</t>
  </si>
  <si>
    <t xml:space="preserve"> - Eletroímã 150Kgf com Sensor</t>
  </si>
  <si>
    <t xml:space="preserve"> - Fonte de alimentação com carregador flutuante de bateria</t>
  </si>
  <si>
    <t xml:space="preserve"> - 01 Botoeira de acionamento Amarela(NA)(interno) </t>
  </si>
  <si>
    <t xml:space="preserve"> - 01 Botoeira de acionamento Preta(NF)(interno) - Retirar botoeira amarela superior e instalar botoeira preta em série com a chave pacri.</t>
  </si>
  <si>
    <t>Bateria selada 12V 7Ah</t>
  </si>
  <si>
    <t xml:space="preserve">"Cilindro contato elétrico pacri - segredos iguais com segredo 3212 padrão Banrisul" 
</t>
  </si>
  <si>
    <t>Fechadura auxiliar para perfil de alumínio Papaiz com tetra chave a ser instalada na parte de baixo da porta do KIT ATM</t>
  </si>
  <si>
    <r>
      <t xml:space="preserve">Cabo de cobre unipolar </t>
    </r>
    <r>
      <rPr>
        <b/>
        <sz val="10"/>
        <rFont val="Arial"/>
        <family val="2"/>
      </rPr>
      <t>#1,0mm²</t>
    </r>
    <r>
      <rPr>
        <sz val="10"/>
        <rFont val="MS Sans Serif"/>
        <family val="0"/>
      </rPr>
      <t xml:space="preserve"> flexível HF (Não Halogenado), 70°C  450/750V AFUMEX, AFITOX ou similar </t>
    </r>
  </si>
  <si>
    <t xml:space="preserve"> m</t>
  </si>
  <si>
    <t>4.7</t>
  </si>
  <si>
    <t>Timer programável Bivolt COEL RSTS20</t>
  </si>
  <si>
    <t>4.8</t>
  </si>
  <si>
    <t>Contactora WEG CWM18 A</t>
  </si>
  <si>
    <t>4.9</t>
  </si>
  <si>
    <t>Quadro de comando com dimensões mínimas de 500x400x200mm, com canaleta de PVC e trilhos para fixação dos equipamentos - CD-Timer</t>
  </si>
  <si>
    <t>INSTALAÇÕES DE ILUMINAÇÃO DE EMERGÊNCIA</t>
  </si>
  <si>
    <t>5.1</t>
  </si>
  <si>
    <t xml:space="preserve">Módulo Autonomo de emergência com dois farois de 32Led´s cada e bateria 12v-7Ah com extensão para instalação dos farois em separado na sala do Auto-Atendimento + suporte metalico p/ fixação da bateria </t>
  </si>
  <si>
    <t>5.2</t>
  </si>
  <si>
    <t>Módulo Autonomo de emergência com dois farois de 32 Led´s cada com baterial 12V-7Ah c/ suporte metalico p/ fixação da bateria (Retaguarda Cashes, Antessala, Cofre, Caixas, Atendimento)</t>
  </si>
  <si>
    <t>5.3</t>
  </si>
  <si>
    <t xml:space="preserve">Módulo Autonomo de emergência 80 led´s com indicador de SAÍDA. </t>
  </si>
  <si>
    <t>5.4</t>
  </si>
  <si>
    <t>Módulo Autonomo de emergência 80 led´s com indicador de SAIDA EMERGÊNCIA</t>
  </si>
  <si>
    <t>5.5</t>
  </si>
  <si>
    <t>5.6</t>
  </si>
  <si>
    <t>5.7</t>
  </si>
  <si>
    <t>5.8</t>
  </si>
  <si>
    <t>5.9</t>
  </si>
  <si>
    <t>5.10</t>
  </si>
  <si>
    <t>5.11</t>
  </si>
  <si>
    <t>INFRAESTRUTURA ELÉTRICA PARA O MOTOR DO PORTÃO</t>
  </si>
  <si>
    <t>6.1</t>
  </si>
  <si>
    <r>
      <t xml:space="preserve">Cabo de cobre unipolar </t>
    </r>
    <r>
      <rPr>
        <b/>
        <sz val="10"/>
        <rFont val="Arial"/>
        <family val="2"/>
      </rPr>
      <t>#4,0mm²</t>
    </r>
    <r>
      <rPr>
        <sz val="10"/>
        <rFont val="MS Sans Serif"/>
        <family val="0"/>
      </rPr>
      <t xml:space="preserve"> flexível HF (Não Halogenado), 70°C  450/750V AFUMEX, AFITOX ou similar </t>
    </r>
  </si>
  <si>
    <t>Eletroduto de PVC rigido diametro 20mm (3/4")</t>
  </si>
  <si>
    <t>Disjuntores Monopolar/4,5kA - 25A</t>
  </si>
  <si>
    <t>TROCA DA ILUMINAÇÃO NA ÁREA DE ATENDIMENTO E AUTOMAÇÃO</t>
  </si>
  <si>
    <t>7.1</t>
  </si>
  <si>
    <t xml:space="preserve">Luminária completa DE EMBUTIR com 2 lâmpadas LED T8, até 20W, 120 cm, 4000 K, 2100 lumens, 70% do fluxo para 30.000 horas </t>
  </si>
  <si>
    <t>un.</t>
  </si>
  <si>
    <t>7.2</t>
  </si>
  <si>
    <t xml:space="preserve">Luminária completa DE EMBUTIR com 2 lâmpadas LED T8, 9W, 60 cm, 4000 K, 1000 lumens, 70% do fluxo para 30.000 horas </t>
  </si>
  <si>
    <t>7.3</t>
  </si>
  <si>
    <t>Condutor unipolar flexível  livre de halogêneo , antichama isolação p/ 750V :</t>
  </si>
  <si>
    <t>7.3.1</t>
  </si>
  <si>
    <t xml:space="preserve">          - seção 2,5mm² </t>
  </si>
  <si>
    <t>7.4</t>
  </si>
  <si>
    <t>Suporte de canaleta de aluminio com :</t>
  </si>
  <si>
    <t>7.4.1</t>
  </si>
  <si>
    <t xml:space="preserve">          - interruptor simples</t>
  </si>
  <si>
    <t>7.4.2</t>
  </si>
  <si>
    <t xml:space="preserve">          - interruptor duplo.</t>
  </si>
  <si>
    <t>7.4.3</t>
  </si>
  <si>
    <t xml:space="preserve">          - interruptor triplo.</t>
  </si>
  <si>
    <t>7.5</t>
  </si>
  <si>
    <t>7.6</t>
  </si>
  <si>
    <t>Tampa terminal ABS 25mm - Branca</t>
  </si>
  <si>
    <t>7.7</t>
  </si>
  <si>
    <t>Adaptador 2x3/4"  específica de canaleta de aluminio 73x25mm</t>
  </si>
  <si>
    <t>7.8</t>
  </si>
  <si>
    <t xml:space="preserve">Eletrocalha 100x50mm </t>
  </si>
  <si>
    <t>7.9</t>
  </si>
  <si>
    <t>Tampa para eletrocalha 50mm</t>
  </si>
  <si>
    <t>7.10</t>
  </si>
  <si>
    <t>Curva vertical de descida para eletrocalha 100x50mm</t>
  </si>
  <si>
    <t>7.11</t>
  </si>
  <si>
    <t xml:space="preserve">Suporte suspensão para eletrocalha 100x50mm </t>
  </si>
  <si>
    <t>7.12</t>
  </si>
  <si>
    <t>Acessório "T" para eletrocalha 100x50mm</t>
  </si>
  <si>
    <t>7.13</t>
  </si>
  <si>
    <t>Emenda interna tipo "U" p/ eletrocalha 100x50mm</t>
  </si>
  <si>
    <t>7.14</t>
  </si>
  <si>
    <t>Terminal de fechamento p/ eletrocalha 100x50mm</t>
  </si>
  <si>
    <t>7.15</t>
  </si>
  <si>
    <t xml:space="preserve">Derivação lateral de eletrocalha para perfilado </t>
  </si>
  <si>
    <t>7.16</t>
  </si>
  <si>
    <t>Perfilado 38x38mm chapa 14</t>
  </si>
  <si>
    <t>7.17</t>
  </si>
  <si>
    <t>Suporte longo p/perfilado 38x38mm</t>
  </si>
  <si>
    <t>7.18</t>
  </si>
  <si>
    <t>Base c/ 4 furos fixação externa p/perfilado 38x38mm</t>
  </si>
  <si>
    <t>7.19</t>
  </si>
  <si>
    <t xml:space="preserve">Emendas Internas ("I", "L") para perfilado 38x38mm  </t>
  </si>
  <si>
    <t>7.20</t>
  </si>
  <si>
    <t xml:space="preserve">Emendas "T" para perfilado 38x38mm  </t>
  </si>
  <si>
    <t>7.21</t>
  </si>
  <si>
    <t xml:space="preserve">Emendas "X" para perfilado 38x38mm  </t>
  </si>
  <si>
    <t>7.22</t>
  </si>
  <si>
    <t>Parafusos, porcas e arruelas para perfilados/eletrocalha</t>
  </si>
  <si>
    <t>cj</t>
  </si>
  <si>
    <t>7.23</t>
  </si>
  <si>
    <t>Vergalhão rosca total 1/4"</t>
  </si>
  <si>
    <t>7.24</t>
  </si>
  <si>
    <t>Chumbador rosca interna 1/4"</t>
  </si>
  <si>
    <t>7.25</t>
  </si>
  <si>
    <t>Cabo  livre de halogêneo - antichama- tipo PP 3x1,5mm²/750V - Ligação das luminárias.</t>
  </si>
  <si>
    <t>7.26</t>
  </si>
  <si>
    <t>Plug Macho e fêmea novo padrão - ligação luminárias</t>
  </si>
  <si>
    <t>7.27</t>
  </si>
  <si>
    <t>Eletroduto de ferro diam. 20mm</t>
  </si>
  <si>
    <t>INSTALAÇÃO DE CFTV</t>
  </si>
  <si>
    <t>Rack tamanho 12U x 19" x 600mm - Completo - Grau de proteção IP 20, com uma bandejas de 4 apoios e 64 conjuntos de parafusos porca/gaiola, fechaduras em todas as aberturas, porta frontal e teto em aço cego e laterais com aletas para ventilação - Cor RAL 7032.</t>
  </si>
  <si>
    <t>Patch panel CAT6 Plus 24P</t>
  </si>
  <si>
    <t>8.4</t>
  </si>
  <si>
    <t>Cabo UTP cat. 6 (Isolamento LSZH)</t>
  </si>
  <si>
    <t>8.5</t>
  </si>
  <si>
    <t>Patch Cord cat. 6 comprimento 1,0 m - Vermelho</t>
  </si>
  <si>
    <t>8.6</t>
  </si>
  <si>
    <t>Conector RJ45 fêmea cat. 6</t>
  </si>
  <si>
    <t>Eletroduto ferro ø 25 mm.</t>
  </si>
  <si>
    <t>Caixa de passagem c/ tampa cega tipo condulete diam 25mm</t>
  </si>
  <si>
    <t>Certificação dos Cabos de Rede UTP Cat. 5E</t>
  </si>
  <si>
    <t>Retirada de poste de iluminação externa e descarte</t>
  </si>
  <si>
    <t>Desinstalar e instalar de TV no armário divisor de sigilo</t>
  </si>
  <si>
    <t>x.xx</t>
  </si>
  <si>
    <t>Instalação de tampa metálica para caixa de piso 37,5x14,5 mm (#14 = 2mm)</t>
  </si>
  <si>
    <t>Instalação de tampa metálica para caixa de piso 14,5x14,5 mm (#14 = 2mm)</t>
  </si>
  <si>
    <t>Desistalar e instalar do Monitor de senha no armário divisor de sigilo</t>
  </si>
  <si>
    <t>Complementação de infraestrutura de alarme</t>
  </si>
  <si>
    <t>9.8</t>
  </si>
  <si>
    <t>Retirada de luminárias, lâmpadas fluorescentes tubulares e reatores, acondicionar e entregar na BAGERGS</t>
  </si>
  <si>
    <t>9.9</t>
  </si>
  <si>
    <t>Desmontagem de Canaleta RD70 de PVC, extensão elétrica, cabos de rede lógica e fonia existentes para as mesas.</t>
  </si>
  <si>
    <t>Desmontagem de Quadro CD TIMER Existente com descarte</t>
  </si>
  <si>
    <t>Desmontagem elétrico e lógico de módulos de caixas</t>
  </si>
  <si>
    <t>Desmontagem elétrico e lógico dos ATMs</t>
  </si>
  <si>
    <t>TROCA DA PROGRAMAÇÃO VISUAL E PÓRTICO</t>
  </si>
  <si>
    <t>SUBTOTAL INSTALAÇÕES MECÂNICAS</t>
  </si>
  <si>
    <r>
      <t xml:space="preserve">Fornecimento e instalação completa de Unidade condicionadora tipo mini split, evaporadora modelo dutado (built in), ciclo reverso, capacidade nominal 36.000 Btu/h, 220V- 3F- 60 Hz. Fluído refrigerante isento de cloro (HFC). incluíndo rede frigorígena nova de cobre, isolamento térmico, solda, nitrogênio, alto-vácuo, calços antivibração, complemento de fluido refrigerante, suporte interno e externo, </t>
    </r>
    <r>
      <rPr>
        <u val="single"/>
        <sz val="10"/>
        <rFont val="Calibri"/>
        <family val="2"/>
      </rPr>
      <t>grelha de insuflamento de a</t>
    </r>
    <r>
      <rPr>
        <sz val="10"/>
        <rFont val="Calibri"/>
        <family val="2"/>
      </rPr>
      <t xml:space="preserve">r,  </t>
    </r>
    <r>
      <rPr>
        <u val="single"/>
        <sz val="10"/>
        <rFont val="Calibri"/>
        <family val="2"/>
      </rPr>
      <t>grelhas para retorno de ar com espaçamento de 20 mm entre as aletas</t>
    </r>
    <r>
      <rPr>
        <sz val="10"/>
        <rFont val="Calibri"/>
        <family val="2"/>
      </rPr>
      <t>, teste de partida, acessórios diversos para fixação, interligação a rede de drenagem(com isolamento), adequação no ponto elétrico, adequação no dreno, adequações civis necessárias,</t>
    </r>
    <r>
      <rPr>
        <b/>
        <sz val="10"/>
        <rFont val="Calibri"/>
        <family val="2"/>
      </rPr>
      <t xml:space="preserve"> contatora e timer de programação horário semanal</t>
    </r>
    <r>
      <rPr>
        <sz val="10"/>
        <rFont val="Calibri"/>
        <family val="2"/>
      </rPr>
      <t>. Acionamento por controle remoto sem fio.                                                     Ref. Modelo  42BQA036510HC (evaporadora) e  38CQI036515MC (condensadora) + K42BC5LC (kit controle remoto) da Carrier ou equivalente</t>
    </r>
  </si>
  <si>
    <t>Fornecimento e instalação de suporte artesanal de metal para condensadora de Split Built-in 36.000 Btu/h.</t>
  </si>
  <si>
    <t>Defletor horizontal para condensadora axial de mini split 36000 Btu/h</t>
  </si>
  <si>
    <t>Fornecimento e instalação completa de Unidade condensadora, capacidade nominal  5,0 TR,  resfriada a ar com descarga horizontal/vertical, 380V- 3F- 60 Hz. Incluíndo rede frigorígena nova de cobre, isolamento térmico com borracha elastomérica, solda, nitrogênio, alto-vácuo, calços antivibração, complemento de fluido refrigerante, Suporte Split Aço Inox, teste de partida, acessórios diversos para fixação, interligação a rede de drenagem(com isolamento), adequação no ponto elétrico, Fornecimento e Instalação de termostatos, visor de líquido e filtro secador, adequação no dreno, adequações civis necessárias.                                                                                                                      OBS: A condensadora deve ser compatível com a evaporadora já existente no local. O conjunto evaporadora + condensadora será transformado em um Splitão ( o compressor ficará localizado na unidade condensadora no lado externo).</t>
  </si>
  <si>
    <t>Conj.</t>
  </si>
  <si>
    <t>Retirada/desmontagem e descarte da torre de resfriamento (atendendo a resolução ambiental)</t>
  </si>
  <si>
    <t>Retirada, manutenção e limpeza da(s) bomba(s), Entrega da(s) bomba(s) na Bagergs</t>
  </si>
  <si>
    <t>Retirada/desmontagem e descarte do(s) condensador(es) resfriado(s) a água (atendendo a resolução ambiental)</t>
  </si>
  <si>
    <t>Retirada para reutilização (lacre estanque) do(s) compressor(es) antigos, Entrega do(s) compressor(es) na Bagergs</t>
  </si>
  <si>
    <t>Fornecimento e instalação de quadro elétrico para condensadoras, adequação de entrada/saida do quadro</t>
  </si>
  <si>
    <t>Adequação elétrica do quadro de força/comando dos equipamentos</t>
  </si>
  <si>
    <t xml:space="preserve">Veneziana indevassável em alumínio ( grelha de porta), com dupla moldura, 500x500mm (fornecido na cor branca). OBS: Instalá-la na Sala de Nobreak na parte de baixo da porta.  </t>
  </si>
  <si>
    <t>CORTINA AUTOMATIZADA</t>
  </si>
  <si>
    <t>Eletroduto de ferro 25mm pintado de branco onde ficar aparente - Para interligação da caixa de comando atrás da máscara com porta automatizada da fachada</t>
  </si>
  <si>
    <t>Caixa passagem condulete 25mm com tampa cega pintada de branco onde ficar aparente - Para interligação da caixa de comando atrás da máscara com porta automatizada da fachada</t>
  </si>
  <si>
    <t>Condutor unipolar flexível HF (não halogendo), seção 4,0 mm² - 750 V, 70° C. Ref. Afumex, Afitox ou equivalente. Circuiro estabilizado da porta automatizada</t>
  </si>
  <si>
    <t>Derivação lateral para eletroduto</t>
  </si>
  <si>
    <t>Eletroduto de ferro 25mm pintado de branco onde ficar aparente - Para interligação da caixa de comando atrás da máscara com eletrocalha elétrica, motor da porta automatizada e complementação da tubulação de alarme</t>
  </si>
  <si>
    <t>Caixa passagem condulete 25mm com tampa cega pintada de branco onde ficar aparente - Para interligação da caixa de comando atrás da máscara com eletrocalha elétrica, motor da porta automatizada e complementação da tubulação de alarme</t>
  </si>
  <si>
    <t>Disjuntor monopolar 4,5kA - 20A - tipo 5SX1 Siemens ou equivalente - Circuito Estabilizado porta automatizada</t>
  </si>
  <si>
    <t>Quadro de comando com dimensões mínimas de 500x400x200mm - Cortina</t>
  </si>
  <si>
    <t>Dispositivo DR 2X25A sensibilidade 30mA - Tipo Siemens ou equivalente - Circuito Estabilizado porta automatizada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</si>
  <si>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</si>
  <si>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</si>
  <si>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</si>
  <si>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</si>
  <si>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</si>
  <si>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</si>
  <si>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</si>
  <si>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</si>
  <si>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</si>
  <si>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</si>
  <si>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</si>
  <si>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</si>
  <si>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1.18</t>
  </si>
  <si>
    <t>7.1.1</t>
  </si>
  <si>
    <t>7.2.1</t>
  </si>
  <si>
    <t>7.2.2</t>
  </si>
  <si>
    <t>7.2.3</t>
  </si>
  <si>
    <t>7.2.4</t>
  </si>
  <si>
    <t>7.2.5</t>
  </si>
  <si>
    <t>7.2.7</t>
  </si>
  <si>
    <t>7.2.8</t>
  </si>
  <si>
    <t>7.1.2</t>
  </si>
  <si>
    <t>7.1.3</t>
  </si>
  <si>
    <t>7.1.4</t>
  </si>
  <si>
    <t>7.1.5</t>
  </si>
  <si>
    <t>7.1.6</t>
  </si>
  <si>
    <t>7.1.7</t>
  </si>
  <si>
    <t>7.3.2</t>
  </si>
  <si>
    <t>7.5.1</t>
  </si>
  <si>
    <t>7.5.2</t>
  </si>
  <si>
    <t>7.5.3</t>
  </si>
  <si>
    <t>7.5.4</t>
  </si>
  <si>
    <t>Retirar, embalar e entregar na bagergs pórtico banrisul</t>
  </si>
  <si>
    <t>Barra de apoio reta em aço inox 40 cm com ferragens</t>
  </si>
  <si>
    <t>Barra de apoio reta em aço inox 80 cm com ferragens</t>
  </si>
  <si>
    <t>3.19</t>
  </si>
  <si>
    <t>3.20</t>
  </si>
  <si>
    <t>3.21</t>
  </si>
  <si>
    <t>3.22</t>
  </si>
  <si>
    <t xml:space="preserve">Fornecimento e instalação de piso tátil individual de poliester autoadesivantes de alerta - cor azul - INTERNO </t>
  </si>
  <si>
    <t>Fornecimento e instalação de piso tátil individual de poliester autoadesivantes direcional - cor azul - INTERNO</t>
  </si>
  <si>
    <t>Fornecimento e instalação de piso tátil em concreto para area externa de ALERTA - Cor Amarelo</t>
  </si>
  <si>
    <t xml:space="preserve">Fornecimento e instalação de torneira de mesa com mecanismo temporizador, para sanitário, com acessórios </t>
  </si>
  <si>
    <t>Retirada e descarte de grades das aberturas para substituição pelo novo padrão</t>
  </si>
  <si>
    <t>Fornecimento e colocação de piso cerâmico 45 x 45cm para sanitário PNE, cor branca, classe A, assentado com argamassa colante, com junta de 3mm e rejunte branco</t>
  </si>
  <si>
    <t>Fornecimento e colocação de revestimento cerâmico 20 x 30cm para sanitário PNE, cor branco, assenatado com argamassa colante e rejunte branco</t>
  </si>
  <si>
    <t>P P 11 - MPNE</t>
  </si>
  <si>
    <t>P S 2 - CAIXAS</t>
  </si>
  <si>
    <t>P S 1 - AUTOATENDIMENTO</t>
  </si>
  <si>
    <t>Demolição  e descarte de parede e alvenaria para adequação do sanitário PNE com abertura de rasgos para adaptação dos ramais de distribuição do sanitário PNE</t>
  </si>
  <si>
    <t>Demolição e descarte de base em concreto de mastros do jardim da agência</t>
  </si>
  <si>
    <t>Corrimão duplo completo em aço inox com guarda corpo para a rampa e escadaria externa conforme projeto</t>
  </si>
  <si>
    <t>3.23</t>
  </si>
  <si>
    <t>Chapa para porta sanitário PNE em aço inox</t>
  </si>
  <si>
    <t>Fornecer e instalar divisória naval bp plus cor branca com montantes na cor cinza claro, piso teto, completa, com divisor de sigilo, incluso no preço todo material necessário a sua instalação (painel de divisória, baguetes de fixação, rebites, tubos redondos de alumínio para acabamento de quina em 45°, pinos de fixação interna) para SAA.</t>
  </si>
  <si>
    <t>Fornecer e instalar divisória naval bp plus cor branca com montantes na cor cinza claro, h=210 cm, completa, incluso no preço todo material necessário para sua instalação (painel de divisória, baguetes de fixação, rebites, tubos redondos de alumínio para acabamento de quina em 45°, pinos de fixação interna) para Automação e Caixas.</t>
  </si>
  <si>
    <t>INSTALAÇÕES MECÂNICAS</t>
  </si>
  <si>
    <t>Retirada e descarte da esquadria da Sala de Auto Atendimento e Saguão</t>
  </si>
  <si>
    <t xml:space="preserve">SANITÁRIO ACESSÍVEL </t>
  </si>
  <si>
    <t>Demolição de piso do terraço para impermeabilização</t>
  </si>
  <si>
    <t>Demolição de proteção mecânica para impermeabilização</t>
  </si>
  <si>
    <t>Impermeabilização:</t>
  </si>
  <si>
    <t>Proteção de impermeabilização: argamassa cimento e areia (traço 1:5), espessura 2cm, estruturada com tela plástica</t>
  </si>
  <si>
    <t>Fornecimento e colocação de piso ceramico 45 x 45cm com rodapé de 10cm sobre proteção de impermeabilização com junta de 3mm</t>
  </si>
  <si>
    <t>2.17.1</t>
  </si>
  <si>
    <t>2.17.2</t>
  </si>
  <si>
    <t>2.17.3</t>
  </si>
  <si>
    <t>2.17.4</t>
  </si>
  <si>
    <t>2.17.5</t>
  </si>
  <si>
    <t>Regularização do piso dos terraços com caimento minimo de 2% em direção aos ralos e boleamento dos cantos, para posterior aplicação da impermeabilização.</t>
  </si>
  <si>
    <t>Hidro asfalto 02 demãos dos terraços.</t>
  </si>
  <si>
    <t>Manta ásfaltica com poliester, espessura 4mm, aplicada a quente com rodapé minimo de 50 cm dos terraços.</t>
  </si>
  <si>
    <t>Adequação e instalação de agua e esgoto para sanitário PNE conforme padrão existente.</t>
  </si>
  <si>
    <t>Fornecimento e instalação de vaso sanitário com caixa acoplada - linha vogue plus - DECA ou similar</t>
  </si>
  <si>
    <t>2.17.6</t>
  </si>
  <si>
    <t>Fornecimento e colocação rufo para platibanda do terraço</t>
  </si>
  <si>
    <t>Retirar, embalar e entregar na bagergs testeira antiga das fachadas</t>
  </si>
  <si>
    <t>Fornecimento e instalação de caixilharia fixa de alumínio anodizado, cor branca, perfil série 30, piso-forro, para abertura de entrada da agência e abetura sanitário acessivel (maxim-ar).</t>
  </si>
  <si>
    <t>3. PRAZO DE EXECUÇÃO/ENTREGA: 120 dias</t>
  </si>
  <si>
    <t>Canaleta de alumínio 73x25 dupla - Pintada (0,25m)  com dois suportes e tampas terminais rebitadas nas pontas, sendo um suporte com duas tomadas pretas 20A e um bloco cego e um suporte com dois RJ 45 fêmea para fonia e lógica mais um bloco cego ou rigorosamente equivalente. Instalar spiral tube nas duas extremidades para organizar os cabo (Ver detalhe)</t>
  </si>
  <si>
    <t>Fornecimento e instalação de grade externa com estrutura em tubo, perfis e quadros metálicos com pintura eletrostática na cor grafite , preenchidos com malha expandida malha 25mm, fixadas nas sapatas de concreto, prevendo duas portas de correr junto a rampa, conforme projeto (medidas devem ser conferidas no local).</t>
  </si>
  <si>
    <t>Fornecimento e instalação de portão de correr automatizado sobre trilho embutido na piso, com estrutura de tubo, perfis e quadros metálicos, com pintura eletrostática na cor grafite, preenchido com chapa expandida malha 25mm, com rodizios e 05 controles para abertura na cor grafite.(medidas devem ser conferidas no local).</t>
  </si>
  <si>
    <t>Estrutura de sustentação para grade e portão, em concreto armado, com sapatas intercaladas sob pilares metálicos, conforme projeto.</t>
  </si>
  <si>
    <r>
      <t>5. CONDIÇÕES DE PAGAMENTO:</t>
    </r>
    <r>
      <rPr>
        <sz val="10"/>
        <rFont val="Calibri"/>
        <family val="2"/>
      </rPr>
      <t xml:space="preserve"> O pagamento será efetuado conforme serviço medido, sendo efetuado o pagamento à contratada até o 4º (quarto) dia útil do mês subsequente ao da entrega da prestação dos serviços e entrega da nota fiscal/fatura e demais documentos</t>
    </r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</si>
</sst>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Cr$&quot;#,##0_);\(&quot;Cr$&quot;#,##0\)"/>
    <numFmt numFmtId="191" formatCode="&quot;Cr$&quot;#,##0_);[Red]\(&quot;Cr$&quot;#,##0\)"/>
    <numFmt numFmtId="192" formatCode="&quot;Cr$&quot;#,##0.00_);\(&quot;Cr$&quot;#,##0.00\)"/>
    <numFmt numFmtId="193" formatCode="&quot;Cr$&quot;#,##0.00_);[Red]\(&quot;Cr$&quot;#,##0.00\)"/>
    <numFmt numFmtId="194" formatCode="_(&quot;Cr$&quot;* #,##0_);_(&quot;Cr$&quot;* \(#,##0\);_(&quot;Cr$&quot;* &quot;-&quot;_);_(@_)"/>
    <numFmt numFmtId="195" formatCode="_(&quot;Cr$&quot;* #,##0.00_);_(&quot;Cr$&quot;* \(#,##0.00\);_(&quot;Cr$&quot;* &quot;-&quot;??_);_(@_)"/>
    <numFmt numFmtId="196" formatCode="00"/>
    <numFmt numFmtId="197" formatCode="#,##0.00;[Red]#,##0.00"/>
    <numFmt numFmtId="198" formatCode="[$-409]dddd\,\ mmmm\ dd\,\ yyyy"/>
    <numFmt numFmtId="199" formatCode="[$-409]h:mm:ss\ AM/PM"/>
    <numFmt numFmtId="200" formatCode="0.00;[Red]0.00"/>
    <numFmt numFmtId="201" formatCode="[$-416]dddd\,\ d&quot; de &quot;mmmm&quot; de &quot;yyyy"/>
    <numFmt numFmtId="202" formatCode="0.000"/>
    <numFmt numFmtId="203" formatCode="0.0000"/>
    <numFmt numFmtId="204" formatCode="0.0"/>
    <numFmt numFmtId="205" formatCode="#,##0.0"/>
    <numFmt numFmtId="206" formatCode="0.00_);[Red]\(0.00\)"/>
    <numFmt numFmtId="207" formatCode="#,##0.000"/>
    <numFmt numFmtId="208" formatCode="&quot;R$&quot;\ #,##0.00"/>
    <numFmt numFmtId="209" formatCode="&quot;Sim&quot;;&quot;Sim&quot;;&quot;Não&quot;"/>
    <numFmt numFmtId="210" formatCode="&quot;Verdadeiro&quot;;&quot;Verdadeiro&quot;;&quot;Falso&quot;"/>
    <numFmt numFmtId="211" formatCode="&quot;Ativado&quot;;&quot;Ativado&quot;;&quot;Desativado&quot;"/>
    <numFmt numFmtId="212" formatCode="[$€-2]\ #,##0.00_);[Red]\([$€-2]\ #,##0.00\)"/>
    <numFmt numFmtId="213" formatCode="#,##0.0000"/>
    <numFmt numFmtId="214" formatCode="#,##0.00000"/>
    <numFmt numFmtId="215" formatCode="#,##0.000000"/>
    <numFmt numFmtId="216" formatCode="#,##0.0000000"/>
    <numFmt numFmtId="217" formatCode="0000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2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/>
    </border>
    <border>
      <left style="thin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8"/>
      </left>
      <right style="thin"/>
      <top style="hair">
        <color indexed="8"/>
      </top>
      <bottom/>
    </border>
    <border>
      <left style="thin"/>
      <right style="hair"/>
      <top style="hair"/>
      <bottom/>
    </border>
    <border>
      <left style="thin"/>
      <right style="hair"/>
      <top/>
      <bottom/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/>
      <bottom/>
    </border>
    <border>
      <left style="hair"/>
      <right style="hair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3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0" fontId="0" fillId="0" borderId="0" applyFont="0" applyFill="0" applyBorder="0" applyAlignment="0" applyProtection="0"/>
    <xf numFmtId="40" fontId="0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6" fillId="33" borderId="10" xfId="0" applyNumberFormat="1" applyFont="1" applyFill="1" applyBorder="1" applyAlignment="1" applyProtection="1">
      <alignment horizontal="left" vertical="center" wrapText="1"/>
      <protection hidden="1"/>
    </xf>
    <xf numFmtId="1" fontId="6" fillId="33" borderId="10" xfId="0" applyNumberFormat="1" applyFont="1" applyFill="1" applyBorder="1" applyAlignment="1" applyProtection="1">
      <alignment horizontal="left" vertical="center" wrapText="1"/>
      <protection hidden="1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justify" vertical="center" wrapText="1"/>
      <protection hidden="1"/>
    </xf>
    <xf numFmtId="2" fontId="5" fillId="0" borderId="12" xfId="0" applyNumberFormat="1" applyFont="1" applyFill="1" applyBorder="1" applyAlignment="1" applyProtection="1">
      <alignment horizontal="center" vertical="center"/>
      <protection hidden="1"/>
    </xf>
    <xf numFmtId="2" fontId="5" fillId="34" borderId="13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5" fillId="33" borderId="14" xfId="0" applyNumberFormat="1" applyFont="1" applyFill="1" applyBorder="1" applyAlignment="1" applyProtection="1">
      <alignment horizontal="center" vertical="center" wrapText="1"/>
      <protection hidden="1"/>
    </xf>
    <xf numFmtId="196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3" xfId="0" applyNumberFormat="1" applyFont="1" applyFill="1" applyBorder="1" applyAlignment="1" applyProtection="1">
      <alignment horizontal="right" vertical="center"/>
      <protection hidden="1"/>
    </xf>
    <xf numFmtId="40" fontId="5" fillId="0" borderId="16" xfId="0" applyNumberFormat="1" applyFont="1" applyBorder="1" applyAlignment="1" applyProtection="1">
      <alignment horizontal="right" vertical="center"/>
      <protection hidden="1"/>
    </xf>
    <xf numFmtId="4" fontId="5" fillId="0" borderId="17" xfId="0" applyNumberFormat="1" applyFont="1" applyFill="1" applyBorder="1" applyAlignment="1" applyProtection="1">
      <alignment horizontal="right" vertical="center" wrapText="1"/>
      <protection hidden="1"/>
    </xf>
    <xf numFmtId="40" fontId="5" fillId="0" borderId="18" xfId="0" applyNumberFormat="1" applyFont="1" applyBorder="1" applyAlignment="1" applyProtection="1">
      <alignment horizontal="right" vertical="center"/>
      <protection hidden="1"/>
    </xf>
    <xf numFmtId="204" fontId="5" fillId="35" borderId="19" xfId="0" applyNumberFormat="1" applyFont="1" applyFill="1" applyBorder="1" applyAlignment="1" applyProtection="1">
      <alignment horizontal="left" vertical="center"/>
      <protection hidden="1"/>
    </xf>
    <xf numFmtId="0" fontId="6" fillId="35" borderId="19" xfId="52" applyFont="1" applyFill="1" applyBorder="1" applyAlignment="1" applyProtection="1">
      <alignment horizontal="left" vertical="center" wrapText="1"/>
      <protection hidden="1"/>
    </xf>
    <xf numFmtId="4" fontId="5" fillId="35" borderId="19" xfId="68" applyNumberFormat="1" applyFont="1" applyFill="1" applyBorder="1" applyAlignment="1" applyProtection="1">
      <alignment horizontal="center" vertical="center"/>
      <protection hidden="1"/>
    </xf>
    <xf numFmtId="40" fontId="6" fillId="35" borderId="19" xfId="68" applyNumberFormat="1" applyFont="1" applyFill="1" applyBorder="1" applyAlignment="1" applyProtection="1">
      <alignment horizontal="center" vertical="center"/>
      <protection hidden="1"/>
    </xf>
    <xf numFmtId="4" fontId="5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/>
      <protection hidden="1"/>
    </xf>
    <xf numFmtId="2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2" fontId="5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Fill="1" applyAlignment="1" applyProtection="1">
      <alignment/>
      <protection hidden="1"/>
    </xf>
    <xf numFmtId="2" fontId="5" fillId="34" borderId="13" xfId="0" applyNumberFormat="1" applyFont="1" applyFill="1" applyBorder="1" applyAlignment="1" applyProtection="1">
      <alignment horizontal="center" vertical="center"/>
      <protection hidden="1"/>
    </xf>
    <xf numFmtId="196" fontId="6" fillId="0" borderId="25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196" fontId="5" fillId="0" borderId="12" xfId="0" applyNumberFormat="1" applyFont="1" applyBorder="1" applyAlignment="1" applyProtection="1">
      <alignment horizontal="center" vertical="center" wrapText="1"/>
      <protection hidden="1"/>
    </xf>
    <xf numFmtId="0" fontId="5" fillId="0" borderId="12" xfId="0" applyNumberFormat="1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justify" vertical="center" wrapText="1"/>
      <protection hidden="1"/>
    </xf>
    <xf numFmtId="2" fontId="5" fillId="34" borderId="12" xfId="0" applyNumberFormat="1" applyFont="1" applyFill="1" applyBorder="1" applyAlignment="1" applyProtection="1">
      <alignment horizontal="center" vertical="center" wrapText="1"/>
      <protection hidden="1"/>
    </xf>
    <xf numFmtId="4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197" fontId="5" fillId="34" borderId="26" xfId="0" applyNumberFormat="1" applyFont="1" applyFill="1" applyBorder="1" applyAlignment="1" applyProtection="1">
      <alignment horizontal="right" vertical="center" wrapText="1"/>
      <protection hidden="1"/>
    </xf>
    <xf numFmtId="197" fontId="5" fillId="34" borderId="16" xfId="0" applyNumberFormat="1" applyFont="1" applyFill="1" applyBorder="1" applyAlignment="1" applyProtection="1">
      <alignment horizontal="right" vertical="center" wrapText="1"/>
      <protection hidden="1"/>
    </xf>
    <xf numFmtId="2" fontId="5" fillId="34" borderId="27" xfId="0" applyNumberFormat="1" applyFont="1" applyFill="1" applyBorder="1" applyAlignment="1" applyProtection="1">
      <alignment horizontal="center" vertical="center" wrapText="1"/>
      <protection hidden="1"/>
    </xf>
    <xf numFmtId="197" fontId="5" fillId="34" borderId="28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196" fontId="5" fillId="0" borderId="29" xfId="0" applyNumberFormat="1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30" xfId="0" applyFont="1" applyBorder="1" applyAlignment="1" applyProtection="1">
      <alignment wrapText="1"/>
      <protection hidden="1"/>
    </xf>
    <xf numFmtId="9" fontId="6" fillId="0" borderId="31" xfId="0" applyNumberFormat="1" applyFont="1" applyBorder="1" applyAlignment="1" applyProtection="1">
      <alignment horizontal="center" vertical="center" wrapText="1"/>
      <protection hidden="1"/>
    </xf>
    <xf numFmtId="4" fontId="5" fillId="0" borderId="0" xfId="0" applyNumberFormat="1" applyFont="1" applyFill="1" applyBorder="1" applyAlignment="1" applyProtection="1">
      <alignment horizontal="right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wrapText="1"/>
      <protection hidden="1"/>
    </xf>
    <xf numFmtId="0" fontId="6" fillId="0" borderId="33" xfId="0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6" fillId="36" borderId="21" xfId="0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horizontal="left" vertical="center" wrapText="1"/>
      <protection hidden="1"/>
    </xf>
    <xf numFmtId="0" fontId="6" fillId="36" borderId="22" xfId="0" applyFont="1" applyFill="1" applyBorder="1" applyAlignment="1" applyProtection="1">
      <alignment horizontal="left" vertical="center" wrapText="1"/>
      <protection hidden="1"/>
    </xf>
    <xf numFmtId="4" fontId="6" fillId="36" borderId="34" xfId="0" applyNumberFormat="1" applyFont="1" applyFill="1" applyBorder="1" applyAlignment="1" applyProtection="1">
      <alignment horizontal="center" vertical="center" wrapText="1"/>
      <protection hidden="1"/>
    </xf>
    <xf numFmtId="196" fontId="6" fillId="34" borderId="14" xfId="0" applyNumberFormat="1" applyFont="1" applyFill="1" applyBorder="1" applyAlignment="1" applyProtection="1">
      <alignment horizontal="center" vertical="center" wrapText="1"/>
      <protection hidden="1"/>
    </xf>
    <xf numFmtId="1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196" fontId="6" fillId="35" borderId="35" xfId="0" applyNumberFormat="1" applyFont="1" applyFill="1" applyBorder="1" applyAlignment="1" applyProtection="1">
      <alignment horizontal="center" vertical="center" wrapText="1"/>
      <protection hidden="1"/>
    </xf>
    <xf numFmtId="1" fontId="6" fillId="35" borderId="36" xfId="0" applyNumberFormat="1" applyFont="1" applyFill="1" applyBorder="1" applyAlignment="1" applyProtection="1">
      <alignment horizontal="center" vertical="center" wrapText="1"/>
      <protection hidden="1"/>
    </xf>
    <xf numFmtId="196" fontId="51" fillId="0" borderId="24" xfId="0" applyNumberFormat="1" applyFont="1" applyBorder="1" applyAlignment="1" applyProtection="1">
      <alignment horizontal="center" vertical="center"/>
      <protection hidden="1"/>
    </xf>
    <xf numFmtId="4" fontId="5" fillId="34" borderId="13" xfId="0" applyNumberFormat="1" applyFont="1" applyFill="1" applyBorder="1" applyAlignment="1" applyProtection="1">
      <alignment horizontal="right" vertical="center"/>
      <protection hidden="1"/>
    </xf>
    <xf numFmtId="40" fontId="5" fillId="0" borderId="37" xfId="0" applyNumberFormat="1" applyFont="1" applyBorder="1" applyAlignment="1" applyProtection="1">
      <alignment horizontal="right" vertical="center"/>
      <protection hidden="1"/>
    </xf>
    <xf numFmtId="0" fontId="51" fillId="0" borderId="13" xfId="0" applyFont="1" applyBorder="1" applyAlignment="1" applyProtection="1">
      <alignment horizontal="center" vertical="center" wrapText="1"/>
      <protection hidden="1"/>
    </xf>
    <xf numFmtId="0" fontId="5" fillId="0" borderId="38" xfId="0" applyFont="1" applyFill="1" applyBorder="1" applyAlignment="1" applyProtection="1">
      <alignment vertical="center" wrapText="1"/>
      <protection hidden="1"/>
    </xf>
    <xf numFmtId="196" fontId="51" fillId="34" borderId="29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Border="1" applyAlignment="1" applyProtection="1">
      <alignment horizontal="center" vertical="center"/>
      <protection hidden="1"/>
    </xf>
    <xf numFmtId="0" fontId="6" fillId="34" borderId="13" xfId="0" applyFont="1" applyFill="1" applyBorder="1" applyAlignment="1" applyProtection="1">
      <alignment horizontal="left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/>
      <protection hidden="1"/>
    </xf>
    <xf numFmtId="40" fontId="5" fillId="34" borderId="16" xfId="0" applyNumberFormat="1" applyFont="1" applyFill="1" applyBorder="1" applyAlignment="1" applyProtection="1">
      <alignment horizontal="right" vertical="center"/>
      <protection hidden="1"/>
    </xf>
    <xf numFmtId="4" fontId="5" fillId="34" borderId="17" xfId="0" applyNumberFormat="1" applyFont="1" applyFill="1" applyBorder="1" applyAlignment="1" applyProtection="1">
      <alignment horizontal="right" vertical="center" wrapText="1"/>
      <protection hidden="1"/>
    </xf>
    <xf numFmtId="4" fontId="5" fillId="34" borderId="1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2" fontId="5" fillId="0" borderId="12" xfId="68" applyNumberFormat="1" applyFont="1" applyBorder="1" applyAlignment="1" applyProtection="1">
      <alignment horizontal="center" vertical="center"/>
      <protection hidden="1"/>
    </xf>
    <xf numFmtId="40" fontId="5" fillId="0" borderId="12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 quotePrefix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196" fontId="51" fillId="34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 wrapText="1"/>
      <protection hidden="1"/>
    </xf>
    <xf numFmtId="1" fontId="5" fillId="0" borderId="40" xfId="0" applyNumberFormat="1" applyFont="1" applyBorder="1" applyAlignment="1" applyProtection="1">
      <alignment horizontal="center" vertical="center" wrapText="1"/>
      <protection hidden="1"/>
    </xf>
    <xf numFmtId="4" fontId="6" fillId="0" borderId="40" xfId="0" applyNumberFormat="1" applyFont="1" applyBorder="1" applyAlignment="1" applyProtection="1">
      <alignment vertical="center" wrapText="1"/>
      <protection hidden="1"/>
    </xf>
    <xf numFmtId="2" fontId="5" fillId="0" borderId="40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40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40" xfId="0" applyNumberFormat="1" applyFont="1" applyBorder="1" applyAlignment="1" applyProtection="1">
      <alignment horizontal="right" vertical="center" wrapText="1"/>
      <protection hidden="1"/>
    </xf>
    <xf numFmtId="4" fontId="6" fillId="0" borderId="41" xfId="68" applyNumberFormat="1" applyFont="1" applyBorder="1" applyAlignment="1" applyProtection="1">
      <alignment horizontal="right" vertical="center" wrapText="1"/>
      <protection hidden="1"/>
    </xf>
    <xf numFmtId="4" fontId="6" fillId="0" borderId="42" xfId="0" applyNumberFormat="1" applyFont="1" applyBorder="1" applyAlignment="1" applyProtection="1">
      <alignment horizontal="right" vertical="center" wrapText="1"/>
      <protection hidden="1"/>
    </xf>
    <xf numFmtId="4" fontId="6" fillId="0" borderId="43" xfId="68" applyNumberFormat="1" applyFont="1" applyBorder="1" applyAlignment="1" applyProtection="1">
      <alignment horizontal="right" vertical="center" wrapText="1"/>
      <protection hidden="1"/>
    </xf>
    <xf numFmtId="196" fontId="5" fillId="0" borderId="25" xfId="0" applyNumberFormat="1" applyFont="1" applyBorder="1" applyAlignment="1" applyProtection="1">
      <alignment horizontal="center" vertical="center" wrapText="1"/>
      <protection hidden="1"/>
    </xf>
    <xf numFmtId="196" fontId="5" fillId="0" borderId="12" xfId="0" applyNumberFormat="1" applyFont="1" applyBorder="1" applyAlignment="1" applyProtection="1">
      <alignment horizontal="left" vertical="center" wrapText="1"/>
      <protection hidden="1"/>
    </xf>
    <xf numFmtId="0" fontId="5" fillId="34" borderId="13" xfId="0" applyFont="1" applyFill="1" applyBorder="1" applyAlignment="1" applyProtection="1">
      <alignment vertical="center" wrapText="1"/>
      <protection hidden="1"/>
    </xf>
    <xf numFmtId="2" fontId="5" fillId="0" borderId="12" xfId="0" applyNumberFormat="1" applyFont="1" applyBorder="1" applyAlignment="1" applyProtection="1">
      <alignment horizontal="center" vertical="center" wrapText="1"/>
      <protection hidden="1"/>
    </xf>
    <xf numFmtId="4" fontId="5" fillId="0" borderId="28" xfId="68" applyNumberFormat="1" applyFont="1" applyFill="1" applyBorder="1" applyAlignment="1" applyProtection="1">
      <alignment vertical="center" wrapText="1"/>
      <protection hidden="1"/>
    </xf>
    <xf numFmtId="197" fontId="5" fillId="34" borderId="44" xfId="0" applyNumberFormat="1" applyFont="1" applyFill="1" applyBorder="1" applyAlignment="1" applyProtection="1">
      <alignment horizontal="right" vertical="center" wrapText="1"/>
      <protection hidden="1"/>
    </xf>
    <xf numFmtId="196" fontId="5" fillId="0" borderId="29" xfId="0" applyNumberFormat="1" applyFont="1" applyBorder="1" applyAlignment="1" applyProtection="1">
      <alignment horizontal="center" vertical="center" wrapText="1"/>
      <protection hidden="1"/>
    </xf>
    <xf numFmtId="2" fontId="5" fillId="0" borderId="13" xfId="0" applyNumberFormat="1" applyFont="1" applyBorder="1" applyAlignment="1" applyProtection="1">
      <alignment horizontal="center" vertical="center" wrapText="1"/>
      <protection hidden="1"/>
    </xf>
    <xf numFmtId="196" fontId="5" fillId="0" borderId="13" xfId="0" applyNumberFormat="1" applyFont="1" applyBorder="1" applyAlignment="1" applyProtection="1">
      <alignment horizontal="center" vertical="center" wrapText="1"/>
      <protection hidden="1"/>
    </xf>
    <xf numFmtId="196" fontId="5" fillId="0" borderId="12" xfId="0" applyNumberFormat="1" applyFont="1" applyBorder="1" applyAlignment="1" applyProtection="1">
      <alignment horizontal="left" vertical="center" wrapText="1"/>
      <protection hidden="1"/>
    </xf>
    <xf numFmtId="196" fontId="5" fillId="0" borderId="13" xfId="0" applyNumberFormat="1" applyFont="1" applyBorder="1" applyAlignment="1" applyProtection="1">
      <alignment horizontal="left" vertical="center" wrapText="1"/>
      <protection hidden="1"/>
    </xf>
    <xf numFmtId="4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1" fontId="5" fillId="34" borderId="13" xfId="0" applyNumberFormat="1" applyFont="1" applyFill="1" applyBorder="1" applyAlignment="1" applyProtection="1">
      <alignment horizontal="left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40" fontId="6" fillId="33" borderId="13" xfId="68" applyFont="1" applyFill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vertical="top"/>
      <protection hidden="1"/>
    </xf>
    <xf numFmtId="0" fontId="0" fillId="0" borderId="46" xfId="0" applyFont="1" applyBorder="1" applyAlignment="1" applyProtection="1">
      <alignment vertical="top"/>
      <protection hidden="1"/>
    </xf>
    <xf numFmtId="3" fontId="0" fillId="0" borderId="13" xfId="0" applyNumberFormat="1" applyFont="1" applyFill="1" applyBorder="1" applyAlignment="1" applyProtection="1">
      <alignment horizontal="center" vertical="top"/>
      <protection hidden="1"/>
    </xf>
    <xf numFmtId="0" fontId="0" fillId="0" borderId="13" xfId="0" applyNumberFormat="1" applyFont="1" applyFill="1" applyBorder="1" applyAlignment="1" applyProtection="1">
      <alignment horizontal="center" vertical="top"/>
      <protection hidden="1"/>
    </xf>
    <xf numFmtId="4" fontId="0" fillId="0" borderId="13" xfId="0" applyNumberFormat="1" applyFont="1" applyFill="1" applyBorder="1" applyAlignment="1" applyProtection="1">
      <alignment horizontal="right" vertical="top"/>
      <protection hidden="1"/>
    </xf>
    <xf numFmtId="4" fontId="0" fillId="0" borderId="13" xfId="0" applyNumberFormat="1" applyFont="1" applyFill="1" applyBorder="1" applyAlignment="1" applyProtection="1">
      <alignment horizontal="right"/>
      <protection hidden="1"/>
    </xf>
    <xf numFmtId="4" fontId="0" fillId="0" borderId="16" xfId="0" applyNumberFormat="1" applyFont="1" applyBorder="1" applyAlignment="1" applyProtection="1">
      <alignment horizontal="right" vertical="center"/>
      <protection hidden="1"/>
    </xf>
    <xf numFmtId="1" fontId="5" fillId="34" borderId="13" xfId="0" applyNumberFormat="1" applyFont="1" applyFill="1" applyBorder="1" applyAlignment="1" applyProtection="1">
      <alignment horizontal="left" vertical="top" wrapText="1"/>
      <protection hidden="1"/>
    </xf>
    <xf numFmtId="196" fontId="6" fillId="0" borderId="29" xfId="0" applyNumberFormat="1" applyFont="1" applyFill="1" applyBorder="1" applyAlignment="1" applyProtection="1">
      <alignment horizontal="center" vertical="center" wrapText="1"/>
      <protection hidden="1"/>
    </xf>
    <xf numFmtId="196" fontId="5" fillId="0" borderId="29" xfId="0" applyNumberFormat="1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left" vertical="top" wrapText="1"/>
      <protection hidden="1"/>
    </xf>
    <xf numFmtId="2" fontId="5" fillId="0" borderId="13" xfId="0" applyNumberFormat="1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4" fontId="5" fillId="0" borderId="13" xfId="0" applyNumberFormat="1" applyFont="1" applyFill="1" applyBorder="1" applyAlignment="1" applyProtection="1">
      <alignment horizontal="right" vertical="top" wrapText="1"/>
      <protection hidden="1"/>
    </xf>
    <xf numFmtId="4" fontId="5" fillId="0" borderId="16" xfId="0" applyNumberFormat="1" applyFont="1" applyFill="1" applyBorder="1" applyAlignment="1" applyProtection="1">
      <alignment horizontal="right" vertical="top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4" fontId="5" fillId="0" borderId="12" xfId="0" applyNumberFormat="1" applyFont="1" applyFill="1" applyBorder="1" applyAlignment="1" applyProtection="1">
      <alignment horizontal="right" vertical="center" wrapText="1"/>
      <protection hidden="1"/>
    </xf>
    <xf numFmtId="40" fontId="5" fillId="0" borderId="26" xfId="0" applyNumberFormat="1" applyFont="1" applyBorder="1" applyAlignment="1" applyProtection="1">
      <alignment horizontal="right" vertical="center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4" fontId="5" fillId="0" borderId="47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27" xfId="0" applyNumberFormat="1" applyFont="1" applyFill="1" applyBorder="1" applyAlignment="1" applyProtection="1">
      <alignment horizontal="right" vertical="center" wrapText="1"/>
      <protection hidden="1"/>
    </xf>
    <xf numFmtId="40" fontId="5" fillId="0" borderId="28" xfId="0" applyNumberFormat="1" applyFont="1" applyBorder="1" applyAlignment="1" applyProtection="1">
      <alignment horizontal="right" vertical="center"/>
      <protection hidden="1"/>
    </xf>
    <xf numFmtId="196" fontId="5" fillId="0" borderId="45" xfId="0" applyNumberFormat="1" applyFont="1" applyBorder="1" applyAlignment="1" applyProtection="1">
      <alignment horizontal="center" vertical="center"/>
      <protection hidden="1"/>
    </xf>
    <xf numFmtId="196" fontId="5" fillId="0" borderId="27" xfId="0" applyNumberFormat="1" applyFont="1" applyBorder="1" applyAlignment="1" applyProtection="1">
      <alignment horizontal="left" vertical="center" wrapText="1"/>
      <protection hidden="1"/>
    </xf>
    <xf numFmtId="2" fontId="5" fillId="0" borderId="27" xfId="0" applyNumberFormat="1" applyFont="1" applyBorder="1" applyAlignment="1" applyProtection="1">
      <alignment horizontal="center" vertical="center" wrapText="1"/>
      <protection hidden="1"/>
    </xf>
    <xf numFmtId="196" fontId="5" fillId="0" borderId="27" xfId="0" applyNumberFormat="1" applyFont="1" applyBorder="1" applyAlignment="1" applyProtection="1">
      <alignment horizontal="center" vertical="center" wrapText="1"/>
      <protection hidden="1"/>
    </xf>
    <xf numFmtId="196" fontId="6" fillId="35" borderId="4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wrapText="1"/>
      <protection hidden="1"/>
    </xf>
    <xf numFmtId="2" fontId="5" fillId="0" borderId="0" xfId="0" applyNumberFormat="1" applyFont="1" applyFill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 wrapText="1"/>
      <protection hidden="1"/>
    </xf>
    <xf numFmtId="4" fontId="5" fillId="0" borderId="0" xfId="0" applyNumberFormat="1" applyFont="1" applyFill="1" applyAlignment="1" applyProtection="1">
      <alignment horizontal="right" wrapText="1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0" fontId="5" fillId="0" borderId="13" xfId="0" applyNumberFormat="1" applyFont="1" applyBorder="1" applyAlignment="1" applyProtection="1">
      <alignment horizontal="right" vertical="center"/>
      <protection locked="0"/>
    </xf>
    <xf numFmtId="0" fontId="5" fillId="34" borderId="13" xfId="0" applyFont="1" applyFill="1" applyBorder="1" applyAlignment="1" applyProtection="1">
      <alignment horizontal="right" vertical="center" wrapText="1"/>
      <protection locked="0"/>
    </xf>
    <xf numFmtId="196" fontId="5" fillId="0" borderId="12" xfId="0" applyNumberFormat="1" applyFont="1" applyBorder="1" applyAlignment="1">
      <alignment horizontal="left" vertical="center" wrapText="1"/>
    </xf>
    <xf numFmtId="2" fontId="5" fillId="34" borderId="13" xfId="0" applyNumberFormat="1" applyFont="1" applyFill="1" applyBorder="1" applyAlignment="1" applyProtection="1">
      <alignment horizontal="right" vertical="center"/>
      <protection hidden="1"/>
    </xf>
    <xf numFmtId="4" fontId="5" fillId="34" borderId="13" xfId="0" applyNumberFormat="1" applyFont="1" applyFill="1" applyBorder="1" applyAlignment="1" applyProtection="1">
      <alignment horizontal="right" vertical="top"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3" xfId="0" applyFont="1" applyFill="1" applyBorder="1" applyAlignment="1">
      <alignment horizontal="justify" vertical="center" wrapText="1"/>
    </xf>
    <xf numFmtId="2" fontId="5" fillId="0" borderId="12" xfId="0" applyNumberFormat="1" applyFont="1" applyFill="1" applyBorder="1" applyAlignment="1" applyProtection="1">
      <alignment horizontal="center" vertical="center"/>
      <protection/>
    </xf>
    <xf numFmtId="196" fontId="5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0" fontId="5" fillId="0" borderId="16" xfId="0" applyNumberFormat="1" applyFont="1" applyBorder="1" applyAlignment="1" applyProtection="1">
      <alignment horizontal="right" vertical="center"/>
      <protection/>
    </xf>
    <xf numFmtId="4" fontId="5" fillId="34" borderId="13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0" fontId="5" fillId="0" borderId="28" xfId="0" applyNumberFormat="1" applyFont="1" applyBorder="1" applyAlignment="1" applyProtection="1">
      <alignment horizontal="right" vertical="center"/>
      <protection/>
    </xf>
    <xf numFmtId="196" fontId="5" fillId="0" borderId="25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 wrapText="1"/>
    </xf>
    <xf numFmtId="196" fontId="5" fillId="0" borderId="13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justify" vertical="top" wrapText="1"/>
    </xf>
    <xf numFmtId="4" fontId="6" fillId="0" borderId="40" xfId="0" applyNumberFormat="1" applyFont="1" applyBorder="1" applyAlignment="1" applyProtection="1">
      <alignment horizontal="right" vertical="center" wrapText="1"/>
      <protection/>
    </xf>
    <xf numFmtId="4" fontId="6" fillId="0" borderId="41" xfId="68" applyNumberFormat="1" applyFont="1" applyBorder="1" applyAlignment="1" applyProtection="1">
      <alignment horizontal="right" vertical="center" wrapText="1"/>
      <protection/>
    </xf>
    <xf numFmtId="4" fontId="6" fillId="35" borderId="19" xfId="0" applyNumberFormat="1" applyFont="1" applyFill="1" applyBorder="1" applyAlignment="1" applyProtection="1">
      <alignment horizontal="right" vertical="center"/>
      <protection/>
    </xf>
    <xf numFmtId="4" fontId="6" fillId="35" borderId="49" xfId="0" applyNumberFormat="1" applyFont="1" applyFill="1" applyBorder="1" applyAlignment="1" applyProtection="1">
      <alignment horizontal="right" vertical="center"/>
      <protection/>
    </xf>
    <xf numFmtId="4" fontId="5" fillId="34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 hidden="1"/>
    </xf>
    <xf numFmtId="0" fontId="6" fillId="33" borderId="22" xfId="0" applyFont="1" applyFill="1" applyBorder="1" applyAlignment="1" applyProtection="1">
      <alignment horizontal="left" vertical="center" wrapText="1"/>
      <protection hidden="1"/>
    </xf>
    <xf numFmtId="0" fontId="6" fillId="33" borderId="23" xfId="0" applyFont="1" applyFill="1" applyBorder="1" applyAlignment="1" applyProtection="1">
      <alignment horizontal="left" vertical="center" wrapText="1"/>
      <protection hidden="1"/>
    </xf>
    <xf numFmtId="0" fontId="6" fillId="35" borderId="50" xfId="0" applyFont="1" applyFill="1" applyBorder="1" applyAlignment="1" applyProtection="1">
      <alignment horizontal="left" vertical="center" wrapText="1"/>
      <protection hidden="1"/>
    </xf>
    <xf numFmtId="0" fontId="6" fillId="35" borderId="22" xfId="0" applyFont="1" applyFill="1" applyBorder="1" applyAlignment="1" applyProtection="1">
      <alignment horizontal="left" vertical="center" wrapText="1"/>
      <protection hidden="1"/>
    </xf>
    <xf numFmtId="0" fontId="6" fillId="35" borderId="23" xfId="0" applyFont="1" applyFill="1" applyBorder="1" applyAlignment="1" applyProtection="1">
      <alignment horizontal="left" vertical="center" wrapText="1"/>
      <protection hidden="1"/>
    </xf>
    <xf numFmtId="4" fontId="5" fillId="0" borderId="28" xfId="68" applyNumberFormat="1" applyFont="1" applyFill="1" applyBorder="1" applyAlignment="1" applyProtection="1">
      <alignment horizontal="center" vertical="center" wrapText="1"/>
      <protection hidden="1"/>
    </xf>
    <xf numFmtId="4" fontId="5" fillId="0" borderId="51" xfId="68" applyNumberFormat="1" applyFont="1" applyFill="1" applyBorder="1" applyAlignment="1" applyProtection="1">
      <alignment horizontal="center" vertical="center" wrapText="1"/>
      <protection hidden="1"/>
    </xf>
    <xf numFmtId="4" fontId="5" fillId="0" borderId="26" xfId="68" applyNumberFormat="1" applyFont="1" applyFill="1" applyBorder="1" applyAlignment="1" applyProtection="1">
      <alignment horizontal="center" vertical="center" wrapText="1"/>
      <protection hidden="1"/>
    </xf>
    <xf numFmtId="4" fontId="5" fillId="0" borderId="27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52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46" xfId="0" applyFont="1" applyBorder="1" applyAlignment="1" applyProtection="1">
      <alignment horizontal="center" vertical="top"/>
      <protection hidden="1"/>
    </xf>
    <xf numFmtId="0" fontId="0" fillId="0" borderId="25" xfId="0" applyFont="1" applyBorder="1" applyAlignment="1" applyProtection="1">
      <alignment horizontal="center" vertical="top"/>
      <protection hidden="1"/>
    </xf>
    <xf numFmtId="4" fontId="5" fillId="0" borderId="27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52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NumberFormat="1" applyFont="1" applyFill="1" applyBorder="1" applyAlignment="1" applyProtection="1">
      <alignment horizontal="center" vertical="center"/>
      <protection hidden="1"/>
    </xf>
    <xf numFmtId="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3" xfId="0" applyFont="1" applyBorder="1" applyAlignment="1" applyProtection="1">
      <alignment horizontal="center" vertical="center" wrapText="1"/>
      <protection hidden="1"/>
    </xf>
    <xf numFmtId="0" fontId="31" fillId="0" borderId="54" xfId="0" applyFont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1" fillId="0" borderId="30" xfId="0" applyFont="1" applyBorder="1" applyAlignment="1" applyProtection="1">
      <alignment horizontal="center" vertical="center" wrapText="1"/>
      <protection hidden="1"/>
    </xf>
    <xf numFmtId="0" fontId="28" fillId="37" borderId="20" xfId="0" applyFont="1" applyFill="1" applyBorder="1" applyAlignment="1" applyProtection="1">
      <alignment horizontal="center" vertical="center" wrapText="1"/>
      <protection hidden="1"/>
    </xf>
    <xf numFmtId="0" fontId="28" fillId="37" borderId="22" xfId="0" applyFont="1" applyFill="1" applyBorder="1" applyAlignment="1" applyProtection="1">
      <alignment horizontal="center" vertical="center" wrapText="1"/>
      <protection hidden="1"/>
    </xf>
    <xf numFmtId="0" fontId="28" fillId="37" borderId="23" xfId="0" applyFont="1" applyFill="1" applyBorder="1" applyAlignment="1" applyProtection="1">
      <alignment horizontal="center" vertical="center" wrapText="1"/>
      <protection hidden="1"/>
    </xf>
    <xf numFmtId="0" fontId="6" fillId="36" borderId="14" xfId="0" applyFont="1" applyFill="1" applyBorder="1" applyAlignment="1" applyProtection="1">
      <alignment horizontal="left" vertical="center" wrapText="1"/>
      <protection hidden="1"/>
    </xf>
    <xf numFmtId="0" fontId="6" fillId="36" borderId="21" xfId="0" applyFont="1" applyFill="1" applyBorder="1" applyAlignment="1" applyProtection="1">
      <alignment horizontal="left" vertical="center" wrapText="1"/>
      <protection hidden="1"/>
    </xf>
    <xf numFmtId="0" fontId="6" fillId="36" borderId="10" xfId="0" applyFont="1" applyFill="1" applyBorder="1" applyAlignment="1" applyProtection="1">
      <alignment horizontal="left" vertical="center" wrapText="1"/>
      <protection hidden="1"/>
    </xf>
    <xf numFmtId="4" fontId="6" fillId="36" borderId="55" xfId="0" applyNumberFormat="1" applyFont="1" applyFill="1" applyBorder="1" applyAlignment="1" applyProtection="1">
      <alignment horizontal="center" vertical="center" wrapText="1"/>
      <protection hidden="1"/>
    </xf>
    <xf numFmtId="4" fontId="6" fillId="36" borderId="34" xfId="0" applyNumberFormat="1" applyFont="1" applyFill="1" applyBorder="1" applyAlignment="1" applyProtection="1">
      <alignment horizontal="center" vertical="center" wrapText="1"/>
      <protection hidden="1"/>
    </xf>
    <xf numFmtId="4" fontId="6" fillId="36" borderId="21" xfId="0" applyNumberFormat="1" applyFont="1" applyFill="1" applyBorder="1" applyAlignment="1" applyProtection="1">
      <alignment horizontal="center" vertical="center" wrapText="1"/>
      <protection hidden="1"/>
    </xf>
    <xf numFmtId="4" fontId="6" fillId="36" borderId="56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57" xfId="0" applyFont="1" applyFill="1" applyBorder="1" applyAlignment="1" applyProtection="1">
      <alignment horizontal="center" vertical="center" wrapText="1"/>
      <protection hidden="1"/>
    </xf>
    <xf numFmtId="0" fontId="31" fillId="0" borderId="53" xfId="0" applyFont="1" applyFill="1" applyBorder="1" applyAlignment="1" applyProtection="1">
      <alignment horizontal="center" vertical="center" wrapText="1"/>
      <protection hidden="1"/>
    </xf>
    <xf numFmtId="0" fontId="31" fillId="0" borderId="58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58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30" fillId="35" borderId="59" xfId="0" applyFont="1" applyFill="1" applyBorder="1" applyAlignment="1" applyProtection="1">
      <alignment horizontal="center" vertical="center" wrapText="1"/>
      <protection hidden="1"/>
    </xf>
    <xf numFmtId="0" fontId="30" fillId="35" borderId="60" xfId="0" applyFont="1" applyFill="1" applyBorder="1" applyAlignment="1" applyProtection="1">
      <alignment horizontal="center" vertical="center" wrapText="1"/>
      <protection hidden="1"/>
    </xf>
    <xf numFmtId="4" fontId="6" fillId="36" borderId="61" xfId="0" applyNumberFormat="1" applyFont="1" applyFill="1" applyBorder="1" applyAlignment="1" applyProtection="1">
      <alignment horizontal="center" vertical="center" wrapText="1"/>
      <protection hidden="1"/>
    </xf>
    <xf numFmtId="4" fontId="6" fillId="36" borderId="62" xfId="0" applyNumberFormat="1" applyFont="1" applyFill="1" applyBorder="1" applyAlignment="1" applyProtection="1">
      <alignment horizontal="center" vertical="center" wrapText="1"/>
      <protection hidden="1"/>
    </xf>
    <xf numFmtId="0" fontId="6" fillId="36" borderId="55" xfId="0" applyFont="1" applyFill="1" applyBorder="1" applyAlignment="1" applyProtection="1">
      <alignment horizontal="center" vertical="center" wrapText="1"/>
      <protection hidden="1"/>
    </xf>
    <xf numFmtId="0" fontId="6" fillId="36" borderId="34" xfId="0" applyFont="1" applyFill="1" applyBorder="1" applyAlignment="1" applyProtection="1">
      <alignment horizontal="center" vertical="center" wrapText="1"/>
      <protection hidden="1"/>
    </xf>
    <xf numFmtId="0" fontId="28" fillId="0" borderId="21" xfId="0" applyFont="1" applyFill="1" applyBorder="1" applyAlignment="1" applyProtection="1">
      <alignment horizontal="left" vertical="center" wrapText="1"/>
      <protection locked="0"/>
    </xf>
    <xf numFmtId="0" fontId="28" fillId="0" borderId="22" xfId="0" applyFont="1" applyFill="1" applyBorder="1" applyAlignment="1" applyProtection="1">
      <alignment horizontal="left" vertical="center" wrapText="1"/>
      <protection locked="0"/>
    </xf>
    <xf numFmtId="0" fontId="28" fillId="0" borderId="56" xfId="0" applyFont="1" applyFill="1" applyBorder="1" applyAlignment="1" applyProtection="1">
      <alignment horizontal="left" vertical="center" wrapText="1"/>
      <protection locked="0"/>
    </xf>
    <xf numFmtId="0" fontId="28" fillId="0" borderId="23" xfId="0" applyFont="1" applyFill="1" applyBorder="1" applyAlignment="1" applyProtection="1">
      <alignment horizontal="left" vertical="center" wrapText="1"/>
      <protection locked="0"/>
    </xf>
    <xf numFmtId="0" fontId="6" fillId="36" borderId="63" xfId="0" applyFont="1" applyFill="1" applyBorder="1" applyAlignment="1" applyProtection="1">
      <alignment horizontal="center" vertical="center" wrapText="1"/>
      <protection hidden="1"/>
    </xf>
    <xf numFmtId="0" fontId="6" fillId="36" borderId="64" xfId="0" applyFont="1" applyFill="1" applyBorder="1" applyAlignment="1" applyProtection="1">
      <alignment horizontal="center" vertical="center" wrapText="1"/>
      <protection hidden="1"/>
    </xf>
    <xf numFmtId="0" fontId="30" fillId="35" borderId="65" xfId="0" applyFont="1" applyFill="1" applyBorder="1" applyAlignment="1" applyProtection="1">
      <alignment horizontal="center" vertical="center" wrapText="1"/>
      <protection hidden="1"/>
    </xf>
    <xf numFmtId="0" fontId="30" fillId="35" borderId="66" xfId="0" applyFont="1" applyFill="1" applyBorder="1" applyAlignment="1" applyProtection="1">
      <alignment horizontal="center" vertical="center" wrapText="1"/>
      <protection hidden="1"/>
    </xf>
    <xf numFmtId="0" fontId="30" fillId="35" borderId="67" xfId="0" applyFont="1" applyFill="1" applyBorder="1" applyAlignment="1" applyProtection="1">
      <alignment horizontal="center" vertical="center" wrapText="1"/>
      <protection hidden="1"/>
    </xf>
    <xf numFmtId="0" fontId="30" fillId="35" borderId="68" xfId="0" applyFont="1" applyFill="1" applyBorder="1" applyAlignment="1" applyProtection="1">
      <alignment horizontal="center" vertical="center" wrapText="1"/>
      <protection hidden="1"/>
    </xf>
    <xf numFmtId="10" fontId="6" fillId="0" borderId="69" xfId="0" applyNumberFormat="1" applyFont="1" applyBorder="1" applyAlignment="1" applyProtection="1">
      <alignment horizontal="center" vertical="center" wrapText="1"/>
      <protection hidden="1"/>
    </xf>
    <xf numFmtId="10" fontId="6" fillId="0" borderId="70" xfId="0" applyNumberFormat="1" applyFont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left" vertical="top" wrapText="1"/>
      <protection hidden="1"/>
    </xf>
    <xf numFmtId="0" fontId="6" fillId="34" borderId="22" xfId="0" applyFont="1" applyFill="1" applyBorder="1" applyAlignment="1" applyProtection="1">
      <alignment horizontal="left" vertical="top" wrapText="1"/>
      <protection hidden="1"/>
    </xf>
    <xf numFmtId="0" fontId="6" fillId="34" borderId="23" xfId="0" applyFont="1" applyFill="1" applyBorder="1" applyAlignment="1" applyProtection="1">
      <alignment horizontal="left" vertical="top" wrapText="1"/>
      <protection hidden="1"/>
    </xf>
    <xf numFmtId="2" fontId="6" fillId="36" borderId="55" xfId="0" applyNumberFormat="1" applyFont="1" applyFill="1" applyBorder="1" applyAlignment="1" applyProtection="1">
      <alignment horizontal="center" vertical="center" wrapText="1"/>
      <protection hidden="1"/>
    </xf>
    <xf numFmtId="2" fontId="6" fillId="36" borderId="34" xfId="0" applyNumberFormat="1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3" xfId="54"/>
    <cellStyle name="Normal 5 2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  <cellStyle name="Vírgula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104</xdr:row>
      <xdr:rowOff>0</xdr:rowOff>
    </xdr:from>
    <xdr:ext cx="581025" cy="3362325"/>
    <xdr:sp>
      <xdr:nvSpPr>
        <xdr:cNvPr id="1" name="AutoShape 2"/>
        <xdr:cNvSpPr>
          <a:spLocks noChangeAspect="1"/>
        </xdr:cNvSpPr>
      </xdr:nvSpPr>
      <xdr:spPr>
        <a:xfrm>
          <a:off x="857250" y="29918025"/>
          <a:ext cx="581025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3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3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3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3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3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3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3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3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4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4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4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4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4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4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5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5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5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5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5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5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5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5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6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6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6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6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6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6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6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6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6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6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7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7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7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7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7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7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7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7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7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7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8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8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8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8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8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8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8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8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8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8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9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9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0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0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0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0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1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1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2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2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2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2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2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2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2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2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2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2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3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3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3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3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3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3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3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3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3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3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4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4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4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4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4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4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4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4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4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4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5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5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5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5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5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5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5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5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5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5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6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6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6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6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6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6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6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6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6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6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7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7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7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7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7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7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7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7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7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7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8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8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8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8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8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8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8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8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8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8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9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9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19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9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9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9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9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9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9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9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0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0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0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0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0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0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0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0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0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0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1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1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1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1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1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1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1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1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1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1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2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2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2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2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2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2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2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2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2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2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3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3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3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3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3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23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3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3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3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3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4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4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4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4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4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4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4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4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24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4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5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5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252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5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5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5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5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5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5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259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260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6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6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6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6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6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6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6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6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269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270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7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7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7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7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7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276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277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7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7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8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8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8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8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284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285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8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8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8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8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9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291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292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9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9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9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9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9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29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299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00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0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0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0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0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0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06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07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0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0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1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1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1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1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14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15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1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1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1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1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2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21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22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2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2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2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2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2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2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29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30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3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3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3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3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35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36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3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3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3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4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4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4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43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44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4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4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4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4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4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50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51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5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5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5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5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5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5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58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59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6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6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6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6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6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65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66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6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6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6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7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7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7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73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74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7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7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7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7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7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80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81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8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8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8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8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8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8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88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89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9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9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9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9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9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95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396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9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9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39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0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0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0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03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04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0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0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0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0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0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10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11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1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1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1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1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1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1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18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19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2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2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2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2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24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25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2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2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2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2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3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3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32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33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3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3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3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3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3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39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40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4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4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4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4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4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4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47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48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4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5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5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5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5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54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55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5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5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5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5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6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6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62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63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6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6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6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6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6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69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70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7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7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7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7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7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7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77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78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7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8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8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8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8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84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85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8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8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8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8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9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9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92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93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9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9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9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9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49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499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500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0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0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0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0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0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0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507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508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0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1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11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12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513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514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1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1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17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18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19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20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521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43275"/>
    <xdr:sp>
      <xdr:nvSpPr>
        <xdr:cNvPr id="522" name="AutoShape 2"/>
        <xdr:cNvSpPr>
          <a:spLocks noChangeAspect="1"/>
        </xdr:cNvSpPr>
      </xdr:nvSpPr>
      <xdr:spPr>
        <a:xfrm>
          <a:off x="819150" y="29918025"/>
          <a:ext cx="571500" cy="3343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23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24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25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62325"/>
    <xdr:sp>
      <xdr:nvSpPr>
        <xdr:cNvPr id="526" name="AutoShape 2"/>
        <xdr:cNvSpPr>
          <a:spLocks noChangeAspect="1"/>
        </xdr:cNvSpPr>
      </xdr:nvSpPr>
      <xdr:spPr>
        <a:xfrm>
          <a:off x="819150" y="29918025"/>
          <a:ext cx="571500" cy="3362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61975" cy="3409950"/>
    <xdr:sp>
      <xdr:nvSpPr>
        <xdr:cNvPr id="527" name="AutoShape 2"/>
        <xdr:cNvSpPr>
          <a:spLocks noChangeAspect="1"/>
        </xdr:cNvSpPr>
      </xdr:nvSpPr>
      <xdr:spPr>
        <a:xfrm>
          <a:off x="819150" y="29918025"/>
          <a:ext cx="561975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2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2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3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3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3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3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3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3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3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3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3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3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4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4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4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4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4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4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4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4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4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4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5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5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5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5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5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5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5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5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5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5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6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6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6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6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6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6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6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6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6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6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7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7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7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7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7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7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7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7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7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7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8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8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8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8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8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8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8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8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8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8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9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9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9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9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9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9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59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9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9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59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0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0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0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0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0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0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0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0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0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0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1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1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1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1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1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1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1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1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1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1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2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2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2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2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2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2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2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2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2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2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3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3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3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3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3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3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3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3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3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3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4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4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4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4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4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4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4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4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4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4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5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5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5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5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5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5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5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5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5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5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6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6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6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6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6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6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6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6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6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6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7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7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7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7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7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7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7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7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7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7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8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8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8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8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8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8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8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8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8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8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9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9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9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9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9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69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9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9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9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69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0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0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0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0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0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0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0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0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0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0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1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1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1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1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1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1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1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1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1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1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2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2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2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2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2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2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2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2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2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2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3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3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3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3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3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3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3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3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3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3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4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4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4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4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4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4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4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4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4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4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5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5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5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5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5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5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5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5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5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5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6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6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6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6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6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6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6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6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6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6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7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7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7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7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7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7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7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7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7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7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8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8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8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8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8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8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8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8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8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8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9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9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9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9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79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9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9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9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9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79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0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0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0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0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0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0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0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0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0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0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1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1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1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1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1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1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1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1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1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1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2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2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2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2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2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2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2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2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2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2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3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3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3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3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3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3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3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3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3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3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4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4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4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4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4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4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4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4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4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4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5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5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5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5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5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5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5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5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58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59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6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6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6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6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64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65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66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67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6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6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70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71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72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409950"/>
    <xdr:sp>
      <xdr:nvSpPr>
        <xdr:cNvPr id="873" name="AutoShape 2"/>
        <xdr:cNvSpPr>
          <a:spLocks noChangeAspect="1"/>
        </xdr:cNvSpPr>
      </xdr:nvSpPr>
      <xdr:spPr>
        <a:xfrm>
          <a:off x="819150" y="29918025"/>
          <a:ext cx="571500" cy="3409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7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7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7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87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87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7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8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8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8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8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8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88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88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8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8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8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9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9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9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9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9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89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89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9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9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89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0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0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0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0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0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0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0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0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0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0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1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1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1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1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1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1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1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1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1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1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2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2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2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2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2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2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2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2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2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2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3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3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3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3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3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3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3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3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3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3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4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4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4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4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4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4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4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4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4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4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5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5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5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5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5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5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5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5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5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5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6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6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6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6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6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6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6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6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6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6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7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7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7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7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7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7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7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7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7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7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8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8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8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8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8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8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8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8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8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8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9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9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9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9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9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9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9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9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99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99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0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0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0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0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0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0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0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0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0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0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1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1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1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1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1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1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1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1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1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1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2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2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22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2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2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2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2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2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2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2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3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3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3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3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3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3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3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3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3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3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4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4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4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4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4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4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4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4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4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4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5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5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5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5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5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5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5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5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5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5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6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6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6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6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6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6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6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6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6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6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7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7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7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7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7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7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7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7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7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7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8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8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8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8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8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8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8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8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8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8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9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9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9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9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9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9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09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9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9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09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0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0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0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0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0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0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0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0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0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0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1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11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1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1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1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1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1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1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1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1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2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2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2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2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2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25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26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2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2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2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3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3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3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33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34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3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3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37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38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39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40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4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4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43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44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45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46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47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71850"/>
    <xdr:sp>
      <xdr:nvSpPr>
        <xdr:cNvPr id="1148" name="AutoShape 2"/>
        <xdr:cNvSpPr>
          <a:spLocks noChangeAspect="1"/>
        </xdr:cNvSpPr>
      </xdr:nvSpPr>
      <xdr:spPr>
        <a:xfrm>
          <a:off x="819150" y="29918025"/>
          <a:ext cx="571500" cy="3371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49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50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51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571500" cy="3390900"/>
    <xdr:sp>
      <xdr:nvSpPr>
        <xdr:cNvPr id="1152" name="AutoShape 2"/>
        <xdr:cNvSpPr>
          <a:spLocks noChangeAspect="1"/>
        </xdr:cNvSpPr>
      </xdr:nvSpPr>
      <xdr:spPr>
        <a:xfrm>
          <a:off x="819150" y="29918025"/>
          <a:ext cx="571500" cy="3390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04850"/>
    <xdr:sp>
      <xdr:nvSpPr>
        <xdr:cNvPr id="1153" name="AutoShape 2"/>
        <xdr:cNvSpPr>
          <a:spLocks noChangeAspect="1"/>
        </xdr:cNvSpPr>
      </xdr:nvSpPr>
      <xdr:spPr>
        <a:xfrm>
          <a:off x="819150" y="29918025"/>
          <a:ext cx="409575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04850"/>
    <xdr:sp>
      <xdr:nvSpPr>
        <xdr:cNvPr id="1154" name="AutoShape 2"/>
        <xdr:cNvSpPr>
          <a:spLocks noChangeAspect="1"/>
        </xdr:cNvSpPr>
      </xdr:nvSpPr>
      <xdr:spPr>
        <a:xfrm>
          <a:off x="819150" y="29918025"/>
          <a:ext cx="409575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04850"/>
    <xdr:sp>
      <xdr:nvSpPr>
        <xdr:cNvPr id="1155" name="AutoShape 2"/>
        <xdr:cNvSpPr>
          <a:spLocks noChangeAspect="1"/>
        </xdr:cNvSpPr>
      </xdr:nvSpPr>
      <xdr:spPr>
        <a:xfrm>
          <a:off x="819150" y="29918025"/>
          <a:ext cx="409575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695325"/>
    <xdr:sp>
      <xdr:nvSpPr>
        <xdr:cNvPr id="1156" name="AutoShape 2"/>
        <xdr:cNvSpPr>
          <a:spLocks noChangeAspect="1"/>
        </xdr:cNvSpPr>
      </xdr:nvSpPr>
      <xdr:spPr>
        <a:xfrm>
          <a:off x="819150" y="29918025"/>
          <a:ext cx="409575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695325"/>
    <xdr:sp>
      <xdr:nvSpPr>
        <xdr:cNvPr id="1157" name="AutoShape 2"/>
        <xdr:cNvSpPr>
          <a:spLocks noChangeAspect="1"/>
        </xdr:cNvSpPr>
      </xdr:nvSpPr>
      <xdr:spPr>
        <a:xfrm>
          <a:off x="819150" y="29918025"/>
          <a:ext cx="409575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04850"/>
    <xdr:sp>
      <xdr:nvSpPr>
        <xdr:cNvPr id="1158" name="AutoShape 2"/>
        <xdr:cNvSpPr>
          <a:spLocks noChangeAspect="1"/>
        </xdr:cNvSpPr>
      </xdr:nvSpPr>
      <xdr:spPr>
        <a:xfrm>
          <a:off x="819150" y="29918025"/>
          <a:ext cx="409575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04850"/>
    <xdr:sp>
      <xdr:nvSpPr>
        <xdr:cNvPr id="1159" name="AutoShape 2"/>
        <xdr:cNvSpPr>
          <a:spLocks noChangeAspect="1"/>
        </xdr:cNvSpPr>
      </xdr:nvSpPr>
      <xdr:spPr>
        <a:xfrm>
          <a:off x="819150" y="29918025"/>
          <a:ext cx="409575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04850"/>
    <xdr:sp>
      <xdr:nvSpPr>
        <xdr:cNvPr id="1160" name="AutoShape 2"/>
        <xdr:cNvSpPr>
          <a:spLocks noChangeAspect="1"/>
        </xdr:cNvSpPr>
      </xdr:nvSpPr>
      <xdr:spPr>
        <a:xfrm>
          <a:off x="819150" y="29918025"/>
          <a:ext cx="409575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04850"/>
    <xdr:sp>
      <xdr:nvSpPr>
        <xdr:cNvPr id="1161" name="AutoShape 2"/>
        <xdr:cNvSpPr>
          <a:spLocks noChangeAspect="1"/>
        </xdr:cNvSpPr>
      </xdr:nvSpPr>
      <xdr:spPr>
        <a:xfrm>
          <a:off x="819150" y="29918025"/>
          <a:ext cx="409575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04850"/>
    <xdr:sp>
      <xdr:nvSpPr>
        <xdr:cNvPr id="1162" name="AutoShape 2"/>
        <xdr:cNvSpPr>
          <a:spLocks noChangeAspect="1"/>
        </xdr:cNvSpPr>
      </xdr:nvSpPr>
      <xdr:spPr>
        <a:xfrm>
          <a:off x="819150" y="29918025"/>
          <a:ext cx="409575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04850"/>
    <xdr:sp>
      <xdr:nvSpPr>
        <xdr:cNvPr id="1163" name="AutoShape 2"/>
        <xdr:cNvSpPr>
          <a:spLocks noChangeAspect="1"/>
        </xdr:cNvSpPr>
      </xdr:nvSpPr>
      <xdr:spPr>
        <a:xfrm>
          <a:off x="819150" y="29918025"/>
          <a:ext cx="409575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04850"/>
    <xdr:sp>
      <xdr:nvSpPr>
        <xdr:cNvPr id="1164" name="AutoShape 2"/>
        <xdr:cNvSpPr>
          <a:spLocks noChangeAspect="1"/>
        </xdr:cNvSpPr>
      </xdr:nvSpPr>
      <xdr:spPr>
        <a:xfrm>
          <a:off x="819150" y="29918025"/>
          <a:ext cx="409575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04850"/>
    <xdr:sp>
      <xdr:nvSpPr>
        <xdr:cNvPr id="1165" name="AutoShape 2"/>
        <xdr:cNvSpPr>
          <a:spLocks noChangeAspect="1"/>
        </xdr:cNvSpPr>
      </xdr:nvSpPr>
      <xdr:spPr>
        <a:xfrm>
          <a:off x="819150" y="29918025"/>
          <a:ext cx="409575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695325"/>
    <xdr:sp>
      <xdr:nvSpPr>
        <xdr:cNvPr id="1166" name="AutoShape 2"/>
        <xdr:cNvSpPr>
          <a:spLocks noChangeAspect="1"/>
        </xdr:cNvSpPr>
      </xdr:nvSpPr>
      <xdr:spPr>
        <a:xfrm>
          <a:off x="819150" y="29918025"/>
          <a:ext cx="409575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695325"/>
    <xdr:sp>
      <xdr:nvSpPr>
        <xdr:cNvPr id="1167" name="AutoShape 2"/>
        <xdr:cNvSpPr>
          <a:spLocks noChangeAspect="1"/>
        </xdr:cNvSpPr>
      </xdr:nvSpPr>
      <xdr:spPr>
        <a:xfrm>
          <a:off x="819150" y="29918025"/>
          <a:ext cx="409575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04850"/>
    <xdr:sp>
      <xdr:nvSpPr>
        <xdr:cNvPr id="1168" name="AutoShape 2"/>
        <xdr:cNvSpPr>
          <a:spLocks noChangeAspect="1"/>
        </xdr:cNvSpPr>
      </xdr:nvSpPr>
      <xdr:spPr>
        <a:xfrm>
          <a:off x="819150" y="29918025"/>
          <a:ext cx="409575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04850"/>
    <xdr:sp>
      <xdr:nvSpPr>
        <xdr:cNvPr id="1169" name="AutoShape 2"/>
        <xdr:cNvSpPr>
          <a:spLocks noChangeAspect="1"/>
        </xdr:cNvSpPr>
      </xdr:nvSpPr>
      <xdr:spPr>
        <a:xfrm>
          <a:off x="819150" y="29918025"/>
          <a:ext cx="409575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04850"/>
    <xdr:sp>
      <xdr:nvSpPr>
        <xdr:cNvPr id="1170" name="AutoShape 2"/>
        <xdr:cNvSpPr>
          <a:spLocks noChangeAspect="1"/>
        </xdr:cNvSpPr>
      </xdr:nvSpPr>
      <xdr:spPr>
        <a:xfrm>
          <a:off x="819150" y="29918025"/>
          <a:ext cx="409575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819150</xdr:colOff>
      <xdr:row>108</xdr:row>
      <xdr:rowOff>38100</xdr:rowOff>
    </xdr:from>
    <xdr:ext cx="409575" cy="838200"/>
    <xdr:sp>
      <xdr:nvSpPr>
        <xdr:cNvPr id="1171" name="AutoShape 2"/>
        <xdr:cNvSpPr>
          <a:spLocks noChangeAspect="1"/>
        </xdr:cNvSpPr>
      </xdr:nvSpPr>
      <xdr:spPr>
        <a:xfrm>
          <a:off x="8229600" y="30603825"/>
          <a:ext cx="409575" cy="838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72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73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74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175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176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77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78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79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80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81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82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83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84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85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86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187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188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89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90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91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92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93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94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95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96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97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198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199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200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01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02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03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04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05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06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07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08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09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10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211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212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13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14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15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16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17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18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19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20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21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22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223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224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25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26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27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28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29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30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31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32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33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34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235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236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37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38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39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40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41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42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43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44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45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46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247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248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49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50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51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252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438150" cy="866775"/>
    <xdr:sp>
      <xdr:nvSpPr>
        <xdr:cNvPr id="1253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254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255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256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57250"/>
    <xdr:sp>
      <xdr:nvSpPr>
        <xdr:cNvPr id="1257" name="AutoShape 2"/>
        <xdr:cNvSpPr>
          <a:spLocks noChangeAspect="1"/>
        </xdr:cNvSpPr>
      </xdr:nvSpPr>
      <xdr:spPr>
        <a:xfrm>
          <a:off x="819150" y="29918025"/>
          <a:ext cx="438150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57250"/>
    <xdr:sp>
      <xdr:nvSpPr>
        <xdr:cNvPr id="1258" name="AutoShape 2"/>
        <xdr:cNvSpPr>
          <a:spLocks noChangeAspect="1"/>
        </xdr:cNvSpPr>
      </xdr:nvSpPr>
      <xdr:spPr>
        <a:xfrm>
          <a:off x="819150" y="29918025"/>
          <a:ext cx="438150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259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260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261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262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263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264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265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266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57250"/>
    <xdr:sp>
      <xdr:nvSpPr>
        <xdr:cNvPr id="1267" name="AutoShape 2"/>
        <xdr:cNvSpPr>
          <a:spLocks noChangeAspect="1"/>
        </xdr:cNvSpPr>
      </xdr:nvSpPr>
      <xdr:spPr>
        <a:xfrm>
          <a:off x="819150" y="29918025"/>
          <a:ext cx="438150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57250"/>
    <xdr:sp>
      <xdr:nvSpPr>
        <xdr:cNvPr id="1268" name="AutoShape 2"/>
        <xdr:cNvSpPr>
          <a:spLocks noChangeAspect="1"/>
        </xdr:cNvSpPr>
      </xdr:nvSpPr>
      <xdr:spPr>
        <a:xfrm>
          <a:off x="819150" y="29918025"/>
          <a:ext cx="438150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269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270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271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272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581025</xdr:colOff>
      <xdr:row>105</xdr:row>
      <xdr:rowOff>28575</xdr:rowOff>
    </xdr:from>
    <xdr:ext cx="438150" cy="47625"/>
    <xdr:sp>
      <xdr:nvSpPr>
        <xdr:cNvPr id="1273" name="AutoShape 2"/>
        <xdr:cNvSpPr>
          <a:spLocks noChangeAspect="1"/>
        </xdr:cNvSpPr>
      </xdr:nvSpPr>
      <xdr:spPr>
        <a:xfrm rot="2598013" flipV="1">
          <a:off x="1400175" y="30108525"/>
          <a:ext cx="438150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274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275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276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76500"/>
    <xdr:sp>
      <xdr:nvSpPr>
        <xdr:cNvPr id="1277" name="AutoShape 2"/>
        <xdr:cNvSpPr>
          <a:spLocks noChangeAspect="1"/>
        </xdr:cNvSpPr>
      </xdr:nvSpPr>
      <xdr:spPr>
        <a:xfrm>
          <a:off x="819150" y="29918025"/>
          <a:ext cx="4381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76500"/>
    <xdr:sp>
      <xdr:nvSpPr>
        <xdr:cNvPr id="1278" name="AutoShape 2"/>
        <xdr:cNvSpPr>
          <a:spLocks noChangeAspect="1"/>
        </xdr:cNvSpPr>
      </xdr:nvSpPr>
      <xdr:spPr>
        <a:xfrm>
          <a:off x="819150" y="29918025"/>
          <a:ext cx="4381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279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280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281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282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283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284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285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286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287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76500"/>
    <xdr:sp>
      <xdr:nvSpPr>
        <xdr:cNvPr id="1288" name="AutoShape 2"/>
        <xdr:cNvSpPr>
          <a:spLocks noChangeAspect="1"/>
        </xdr:cNvSpPr>
      </xdr:nvSpPr>
      <xdr:spPr>
        <a:xfrm>
          <a:off x="819150" y="29918025"/>
          <a:ext cx="4381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76500"/>
    <xdr:sp>
      <xdr:nvSpPr>
        <xdr:cNvPr id="1289" name="AutoShape 2"/>
        <xdr:cNvSpPr>
          <a:spLocks noChangeAspect="1"/>
        </xdr:cNvSpPr>
      </xdr:nvSpPr>
      <xdr:spPr>
        <a:xfrm>
          <a:off x="819150" y="29918025"/>
          <a:ext cx="4381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290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291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292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293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294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295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296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297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298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299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52650"/>
    <xdr:sp>
      <xdr:nvSpPr>
        <xdr:cNvPr id="1300" name="AutoShape 2"/>
        <xdr:cNvSpPr>
          <a:spLocks noChangeAspect="1"/>
        </xdr:cNvSpPr>
      </xdr:nvSpPr>
      <xdr:spPr>
        <a:xfrm>
          <a:off x="819150" y="29918025"/>
          <a:ext cx="438150" cy="2152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52650"/>
    <xdr:sp>
      <xdr:nvSpPr>
        <xdr:cNvPr id="1301" name="AutoShape 2"/>
        <xdr:cNvSpPr>
          <a:spLocks noChangeAspect="1"/>
        </xdr:cNvSpPr>
      </xdr:nvSpPr>
      <xdr:spPr>
        <a:xfrm>
          <a:off x="819150" y="29918025"/>
          <a:ext cx="438150" cy="2152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302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303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304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305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06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07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08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09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10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11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19175"/>
    <xdr:sp>
      <xdr:nvSpPr>
        <xdr:cNvPr id="1312" name="AutoShape 2"/>
        <xdr:cNvSpPr>
          <a:spLocks noChangeAspect="1"/>
        </xdr:cNvSpPr>
      </xdr:nvSpPr>
      <xdr:spPr>
        <a:xfrm>
          <a:off x="819150" y="29918025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19175"/>
    <xdr:sp>
      <xdr:nvSpPr>
        <xdr:cNvPr id="1313" name="AutoShape 2"/>
        <xdr:cNvSpPr>
          <a:spLocks noChangeAspect="1"/>
        </xdr:cNvSpPr>
      </xdr:nvSpPr>
      <xdr:spPr>
        <a:xfrm>
          <a:off x="819150" y="29918025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14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15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16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17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18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19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20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21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22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23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19175"/>
    <xdr:sp>
      <xdr:nvSpPr>
        <xdr:cNvPr id="1324" name="AutoShape 2"/>
        <xdr:cNvSpPr>
          <a:spLocks noChangeAspect="1"/>
        </xdr:cNvSpPr>
      </xdr:nvSpPr>
      <xdr:spPr>
        <a:xfrm>
          <a:off x="819150" y="29918025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19175"/>
    <xdr:sp>
      <xdr:nvSpPr>
        <xdr:cNvPr id="1325" name="AutoShape 2"/>
        <xdr:cNvSpPr>
          <a:spLocks noChangeAspect="1"/>
        </xdr:cNvSpPr>
      </xdr:nvSpPr>
      <xdr:spPr>
        <a:xfrm>
          <a:off x="819150" y="29918025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26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27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28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29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30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31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32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33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34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35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19175"/>
    <xdr:sp>
      <xdr:nvSpPr>
        <xdr:cNvPr id="1336" name="AutoShape 2"/>
        <xdr:cNvSpPr>
          <a:spLocks noChangeAspect="1"/>
        </xdr:cNvSpPr>
      </xdr:nvSpPr>
      <xdr:spPr>
        <a:xfrm>
          <a:off x="819150" y="29918025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19175"/>
    <xdr:sp>
      <xdr:nvSpPr>
        <xdr:cNvPr id="1337" name="AutoShape 2"/>
        <xdr:cNvSpPr>
          <a:spLocks noChangeAspect="1"/>
        </xdr:cNvSpPr>
      </xdr:nvSpPr>
      <xdr:spPr>
        <a:xfrm>
          <a:off x="819150" y="29918025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38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39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40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41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42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43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44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45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46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47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19175"/>
    <xdr:sp>
      <xdr:nvSpPr>
        <xdr:cNvPr id="1348" name="AutoShape 2"/>
        <xdr:cNvSpPr>
          <a:spLocks noChangeAspect="1"/>
        </xdr:cNvSpPr>
      </xdr:nvSpPr>
      <xdr:spPr>
        <a:xfrm>
          <a:off x="819150" y="29918025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19175"/>
    <xdr:sp>
      <xdr:nvSpPr>
        <xdr:cNvPr id="1349" name="AutoShape 2"/>
        <xdr:cNvSpPr>
          <a:spLocks noChangeAspect="1"/>
        </xdr:cNvSpPr>
      </xdr:nvSpPr>
      <xdr:spPr>
        <a:xfrm>
          <a:off x="819150" y="29918025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50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51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52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353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54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55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56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57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58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59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09675"/>
    <xdr:sp>
      <xdr:nvSpPr>
        <xdr:cNvPr id="1360" name="AutoShape 2"/>
        <xdr:cNvSpPr>
          <a:spLocks noChangeAspect="1"/>
        </xdr:cNvSpPr>
      </xdr:nvSpPr>
      <xdr:spPr>
        <a:xfrm>
          <a:off x="819150" y="29918025"/>
          <a:ext cx="438150" cy="1209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09675"/>
    <xdr:sp>
      <xdr:nvSpPr>
        <xdr:cNvPr id="1361" name="AutoShape 2"/>
        <xdr:cNvSpPr>
          <a:spLocks noChangeAspect="1"/>
        </xdr:cNvSpPr>
      </xdr:nvSpPr>
      <xdr:spPr>
        <a:xfrm>
          <a:off x="819150" y="29918025"/>
          <a:ext cx="438150" cy="1209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62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63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64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65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66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67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68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69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70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71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09675"/>
    <xdr:sp>
      <xdr:nvSpPr>
        <xdr:cNvPr id="1372" name="AutoShape 2"/>
        <xdr:cNvSpPr>
          <a:spLocks noChangeAspect="1"/>
        </xdr:cNvSpPr>
      </xdr:nvSpPr>
      <xdr:spPr>
        <a:xfrm>
          <a:off x="819150" y="29918025"/>
          <a:ext cx="438150" cy="1209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09675"/>
    <xdr:sp>
      <xdr:nvSpPr>
        <xdr:cNvPr id="1373" name="AutoShape 2"/>
        <xdr:cNvSpPr>
          <a:spLocks noChangeAspect="1"/>
        </xdr:cNvSpPr>
      </xdr:nvSpPr>
      <xdr:spPr>
        <a:xfrm>
          <a:off x="819150" y="29918025"/>
          <a:ext cx="438150" cy="1209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74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75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76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377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78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79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80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81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82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83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76500"/>
    <xdr:sp>
      <xdr:nvSpPr>
        <xdr:cNvPr id="1384" name="AutoShape 2"/>
        <xdr:cNvSpPr>
          <a:spLocks noChangeAspect="1"/>
        </xdr:cNvSpPr>
      </xdr:nvSpPr>
      <xdr:spPr>
        <a:xfrm>
          <a:off x="819150" y="29918025"/>
          <a:ext cx="4381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76500"/>
    <xdr:sp>
      <xdr:nvSpPr>
        <xdr:cNvPr id="1385" name="AutoShape 2"/>
        <xdr:cNvSpPr>
          <a:spLocks noChangeAspect="1"/>
        </xdr:cNvSpPr>
      </xdr:nvSpPr>
      <xdr:spPr>
        <a:xfrm>
          <a:off x="819150" y="29918025"/>
          <a:ext cx="4381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86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87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88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89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90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91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92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93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94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95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76500"/>
    <xdr:sp>
      <xdr:nvSpPr>
        <xdr:cNvPr id="1396" name="AutoShape 2"/>
        <xdr:cNvSpPr>
          <a:spLocks noChangeAspect="1"/>
        </xdr:cNvSpPr>
      </xdr:nvSpPr>
      <xdr:spPr>
        <a:xfrm>
          <a:off x="819150" y="29918025"/>
          <a:ext cx="4381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76500"/>
    <xdr:sp>
      <xdr:nvSpPr>
        <xdr:cNvPr id="1397" name="AutoShape 2"/>
        <xdr:cNvSpPr>
          <a:spLocks noChangeAspect="1"/>
        </xdr:cNvSpPr>
      </xdr:nvSpPr>
      <xdr:spPr>
        <a:xfrm>
          <a:off x="819150" y="29918025"/>
          <a:ext cx="4381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98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399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00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01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02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03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04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05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06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07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52650"/>
    <xdr:sp>
      <xdr:nvSpPr>
        <xdr:cNvPr id="1408" name="AutoShape 2"/>
        <xdr:cNvSpPr>
          <a:spLocks noChangeAspect="1"/>
        </xdr:cNvSpPr>
      </xdr:nvSpPr>
      <xdr:spPr>
        <a:xfrm>
          <a:off x="819150" y="29918025"/>
          <a:ext cx="438150" cy="2152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52650"/>
    <xdr:sp>
      <xdr:nvSpPr>
        <xdr:cNvPr id="1409" name="AutoShape 2"/>
        <xdr:cNvSpPr>
          <a:spLocks noChangeAspect="1"/>
        </xdr:cNvSpPr>
      </xdr:nvSpPr>
      <xdr:spPr>
        <a:xfrm>
          <a:off x="819150" y="29918025"/>
          <a:ext cx="438150" cy="2152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10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11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12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13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14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15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16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17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18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19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52650"/>
    <xdr:sp>
      <xdr:nvSpPr>
        <xdr:cNvPr id="1420" name="AutoShape 2"/>
        <xdr:cNvSpPr>
          <a:spLocks noChangeAspect="1"/>
        </xdr:cNvSpPr>
      </xdr:nvSpPr>
      <xdr:spPr>
        <a:xfrm>
          <a:off x="819150" y="29918025"/>
          <a:ext cx="438150" cy="2152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52650"/>
    <xdr:sp>
      <xdr:nvSpPr>
        <xdr:cNvPr id="1421" name="AutoShape 2"/>
        <xdr:cNvSpPr>
          <a:spLocks noChangeAspect="1"/>
        </xdr:cNvSpPr>
      </xdr:nvSpPr>
      <xdr:spPr>
        <a:xfrm>
          <a:off x="819150" y="29918025"/>
          <a:ext cx="438150" cy="2152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22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23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24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162175"/>
    <xdr:sp>
      <xdr:nvSpPr>
        <xdr:cNvPr id="1425" name="AutoShape 2"/>
        <xdr:cNvSpPr>
          <a:spLocks noChangeAspect="1"/>
        </xdr:cNvSpPr>
      </xdr:nvSpPr>
      <xdr:spPr>
        <a:xfrm>
          <a:off x="819150" y="29918025"/>
          <a:ext cx="438150" cy="2162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26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27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28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29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30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31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19175"/>
    <xdr:sp>
      <xdr:nvSpPr>
        <xdr:cNvPr id="1432" name="AutoShape 2"/>
        <xdr:cNvSpPr>
          <a:spLocks noChangeAspect="1"/>
        </xdr:cNvSpPr>
      </xdr:nvSpPr>
      <xdr:spPr>
        <a:xfrm>
          <a:off x="819150" y="29918025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19175"/>
    <xdr:sp>
      <xdr:nvSpPr>
        <xdr:cNvPr id="1433" name="AutoShape 2"/>
        <xdr:cNvSpPr>
          <a:spLocks noChangeAspect="1"/>
        </xdr:cNvSpPr>
      </xdr:nvSpPr>
      <xdr:spPr>
        <a:xfrm>
          <a:off x="819150" y="29918025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34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35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36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37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38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39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40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41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42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43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19175"/>
    <xdr:sp>
      <xdr:nvSpPr>
        <xdr:cNvPr id="1444" name="AutoShape 2"/>
        <xdr:cNvSpPr>
          <a:spLocks noChangeAspect="1"/>
        </xdr:cNvSpPr>
      </xdr:nvSpPr>
      <xdr:spPr>
        <a:xfrm>
          <a:off x="819150" y="29918025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19175"/>
    <xdr:sp>
      <xdr:nvSpPr>
        <xdr:cNvPr id="1445" name="AutoShape 2"/>
        <xdr:cNvSpPr>
          <a:spLocks noChangeAspect="1"/>
        </xdr:cNvSpPr>
      </xdr:nvSpPr>
      <xdr:spPr>
        <a:xfrm>
          <a:off x="819150" y="29918025"/>
          <a:ext cx="43815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46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47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48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28700"/>
    <xdr:sp>
      <xdr:nvSpPr>
        <xdr:cNvPr id="1449" name="AutoShape 2"/>
        <xdr:cNvSpPr>
          <a:spLocks noChangeAspect="1"/>
        </xdr:cNvSpPr>
      </xdr:nvSpPr>
      <xdr:spPr>
        <a:xfrm>
          <a:off x="819150" y="29918025"/>
          <a:ext cx="438150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50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51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52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53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76500"/>
    <xdr:sp>
      <xdr:nvSpPr>
        <xdr:cNvPr id="1454" name="AutoShape 2"/>
        <xdr:cNvSpPr>
          <a:spLocks noChangeAspect="1"/>
        </xdr:cNvSpPr>
      </xdr:nvSpPr>
      <xdr:spPr>
        <a:xfrm>
          <a:off x="819150" y="29918025"/>
          <a:ext cx="4381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76500"/>
    <xdr:sp>
      <xdr:nvSpPr>
        <xdr:cNvPr id="1455" name="AutoShape 2"/>
        <xdr:cNvSpPr>
          <a:spLocks noChangeAspect="1"/>
        </xdr:cNvSpPr>
      </xdr:nvSpPr>
      <xdr:spPr>
        <a:xfrm>
          <a:off x="819150" y="29918025"/>
          <a:ext cx="4381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56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57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58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59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60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61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62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63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64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76500"/>
    <xdr:sp>
      <xdr:nvSpPr>
        <xdr:cNvPr id="1465" name="AutoShape 2"/>
        <xdr:cNvSpPr>
          <a:spLocks noChangeAspect="1"/>
        </xdr:cNvSpPr>
      </xdr:nvSpPr>
      <xdr:spPr>
        <a:xfrm>
          <a:off x="819150" y="29918025"/>
          <a:ext cx="4381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76500"/>
    <xdr:sp>
      <xdr:nvSpPr>
        <xdr:cNvPr id="1466" name="AutoShape 2"/>
        <xdr:cNvSpPr>
          <a:spLocks noChangeAspect="1"/>
        </xdr:cNvSpPr>
      </xdr:nvSpPr>
      <xdr:spPr>
        <a:xfrm>
          <a:off x="819150" y="29918025"/>
          <a:ext cx="438150" cy="2476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67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68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69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2486025"/>
    <xdr:sp>
      <xdr:nvSpPr>
        <xdr:cNvPr id="1470" name="AutoShape 2"/>
        <xdr:cNvSpPr>
          <a:spLocks noChangeAspect="1"/>
        </xdr:cNvSpPr>
      </xdr:nvSpPr>
      <xdr:spPr>
        <a:xfrm>
          <a:off x="819150" y="29918025"/>
          <a:ext cx="438150" cy="2486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438150" cy="866775"/>
    <xdr:sp>
      <xdr:nvSpPr>
        <xdr:cNvPr id="1471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472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473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474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57250"/>
    <xdr:sp>
      <xdr:nvSpPr>
        <xdr:cNvPr id="1475" name="AutoShape 2"/>
        <xdr:cNvSpPr>
          <a:spLocks noChangeAspect="1"/>
        </xdr:cNvSpPr>
      </xdr:nvSpPr>
      <xdr:spPr>
        <a:xfrm>
          <a:off x="819150" y="29918025"/>
          <a:ext cx="438150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57250"/>
    <xdr:sp>
      <xdr:nvSpPr>
        <xdr:cNvPr id="1476" name="AutoShape 2"/>
        <xdr:cNvSpPr>
          <a:spLocks noChangeAspect="1"/>
        </xdr:cNvSpPr>
      </xdr:nvSpPr>
      <xdr:spPr>
        <a:xfrm>
          <a:off x="819150" y="29918025"/>
          <a:ext cx="438150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477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478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479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480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481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482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483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484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57250"/>
    <xdr:sp>
      <xdr:nvSpPr>
        <xdr:cNvPr id="1485" name="AutoShape 2"/>
        <xdr:cNvSpPr>
          <a:spLocks noChangeAspect="1"/>
        </xdr:cNvSpPr>
      </xdr:nvSpPr>
      <xdr:spPr>
        <a:xfrm>
          <a:off x="819150" y="29918025"/>
          <a:ext cx="438150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57250"/>
    <xdr:sp>
      <xdr:nvSpPr>
        <xdr:cNvPr id="1486" name="AutoShape 2"/>
        <xdr:cNvSpPr>
          <a:spLocks noChangeAspect="1"/>
        </xdr:cNvSpPr>
      </xdr:nvSpPr>
      <xdr:spPr>
        <a:xfrm>
          <a:off x="819150" y="29918025"/>
          <a:ext cx="438150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487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488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489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1490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49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49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49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494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495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49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49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49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49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0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0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0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0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0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0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06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07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0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0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1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1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1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1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1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1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1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1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18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19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2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2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2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2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2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2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2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2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2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2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30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31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3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3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3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3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3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3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3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3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4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4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42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43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4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4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4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4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4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4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5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5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5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5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54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55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5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5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5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5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6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6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6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6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6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6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66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67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6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6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7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7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7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7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7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75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76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7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7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7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8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8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8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8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8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8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8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87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88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8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9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9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9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9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9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9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9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9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59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599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00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0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0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0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0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0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0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0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0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0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1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11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12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1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1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1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1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1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1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1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2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2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2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23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24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2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2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2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2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2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3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3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3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3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3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35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36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3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3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3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4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4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4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4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4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4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4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47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48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4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5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5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5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5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5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5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56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57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5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5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6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6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6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6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6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6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6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6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68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69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7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7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7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7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7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7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7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7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7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7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80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81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8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8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8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8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8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8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8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8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9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9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92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693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9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9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9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9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9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69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0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0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0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0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04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05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0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0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0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0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1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1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1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1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1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1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16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17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1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1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2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2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2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2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2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2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2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2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28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29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3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3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3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3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3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3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3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37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38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3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4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4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4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4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4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4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4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4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4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49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50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5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5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5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5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5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5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5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5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5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6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61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62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6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6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6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6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6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6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6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7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7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7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73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74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7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7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7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7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7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8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8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8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8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8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85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86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8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8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8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9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9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9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9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9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9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9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97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798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79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0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0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0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0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0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0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0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0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0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809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810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1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1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1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1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1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1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1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818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819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2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2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2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2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2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2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2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2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2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2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830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831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3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3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3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3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3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3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3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3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4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4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842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843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4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4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4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4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4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4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5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5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5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5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854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855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5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5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5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5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6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6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6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6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6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6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866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867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6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6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7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7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7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7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7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7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7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7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878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879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8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8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8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8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8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8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8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8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8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8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890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1891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9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9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9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189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438150" cy="1219200"/>
    <xdr:sp>
      <xdr:nvSpPr>
        <xdr:cNvPr id="1896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897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898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899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09675"/>
    <xdr:sp>
      <xdr:nvSpPr>
        <xdr:cNvPr id="1900" name="AutoShape 2"/>
        <xdr:cNvSpPr>
          <a:spLocks noChangeAspect="1"/>
        </xdr:cNvSpPr>
      </xdr:nvSpPr>
      <xdr:spPr>
        <a:xfrm>
          <a:off x="819150" y="29918025"/>
          <a:ext cx="438150" cy="1209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09675"/>
    <xdr:sp>
      <xdr:nvSpPr>
        <xdr:cNvPr id="1901" name="AutoShape 2"/>
        <xdr:cNvSpPr>
          <a:spLocks noChangeAspect="1"/>
        </xdr:cNvSpPr>
      </xdr:nvSpPr>
      <xdr:spPr>
        <a:xfrm>
          <a:off x="819150" y="29918025"/>
          <a:ext cx="438150" cy="1209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902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903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904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905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906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907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908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909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09675"/>
    <xdr:sp>
      <xdr:nvSpPr>
        <xdr:cNvPr id="1910" name="AutoShape 2"/>
        <xdr:cNvSpPr>
          <a:spLocks noChangeAspect="1"/>
        </xdr:cNvSpPr>
      </xdr:nvSpPr>
      <xdr:spPr>
        <a:xfrm>
          <a:off x="819150" y="29918025"/>
          <a:ext cx="438150" cy="1209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09675"/>
    <xdr:sp>
      <xdr:nvSpPr>
        <xdr:cNvPr id="1911" name="AutoShape 2"/>
        <xdr:cNvSpPr>
          <a:spLocks noChangeAspect="1"/>
        </xdr:cNvSpPr>
      </xdr:nvSpPr>
      <xdr:spPr>
        <a:xfrm>
          <a:off x="819150" y="29918025"/>
          <a:ext cx="438150" cy="1209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912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913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914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19200"/>
    <xdr:sp>
      <xdr:nvSpPr>
        <xdr:cNvPr id="1915" name="AutoShape 2"/>
        <xdr:cNvSpPr>
          <a:spLocks noChangeAspect="1"/>
        </xdr:cNvSpPr>
      </xdr:nvSpPr>
      <xdr:spPr>
        <a:xfrm>
          <a:off x="819150" y="29918025"/>
          <a:ext cx="438150" cy="1219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916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917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918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919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920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921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922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923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924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925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926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927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928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929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1930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931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932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933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1934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35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36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37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1938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1939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40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41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42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43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44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45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46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47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1948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1949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50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51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52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53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54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55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56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1957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1958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59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60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61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62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63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64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65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66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1967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1968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69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70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71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72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73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74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75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1976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1977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78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79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80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81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82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83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84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85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1986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1987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88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89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90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91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92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93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94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1995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1996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97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98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1999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00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01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02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03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04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2005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2006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07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08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09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10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2011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2012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2013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2014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2015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2016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2017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2018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2019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2020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2021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2022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2023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2024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695325"/>
    <xdr:sp>
      <xdr:nvSpPr>
        <xdr:cNvPr id="2025" name="AutoShape 2"/>
        <xdr:cNvSpPr>
          <a:spLocks noChangeAspect="1"/>
        </xdr:cNvSpPr>
      </xdr:nvSpPr>
      <xdr:spPr>
        <a:xfrm>
          <a:off x="819150" y="29918025"/>
          <a:ext cx="43815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2026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2027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04850"/>
    <xdr:sp>
      <xdr:nvSpPr>
        <xdr:cNvPr id="2028" name="AutoShape 2"/>
        <xdr:cNvSpPr>
          <a:spLocks noChangeAspect="1"/>
        </xdr:cNvSpPr>
      </xdr:nvSpPr>
      <xdr:spPr>
        <a:xfrm>
          <a:off x="819150" y="29918025"/>
          <a:ext cx="43815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29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30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31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2032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2033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34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35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36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37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38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39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40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41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2042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33400"/>
    <xdr:sp>
      <xdr:nvSpPr>
        <xdr:cNvPr id="2043" name="AutoShape 2"/>
        <xdr:cNvSpPr>
          <a:spLocks noChangeAspect="1"/>
        </xdr:cNvSpPr>
      </xdr:nvSpPr>
      <xdr:spPr>
        <a:xfrm>
          <a:off x="819150" y="29918025"/>
          <a:ext cx="4381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44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45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46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2047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2048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2049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2050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57250"/>
    <xdr:sp>
      <xdr:nvSpPr>
        <xdr:cNvPr id="2051" name="AutoShape 2"/>
        <xdr:cNvSpPr>
          <a:spLocks noChangeAspect="1"/>
        </xdr:cNvSpPr>
      </xdr:nvSpPr>
      <xdr:spPr>
        <a:xfrm>
          <a:off x="819150" y="29918025"/>
          <a:ext cx="438150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57250"/>
    <xdr:sp>
      <xdr:nvSpPr>
        <xdr:cNvPr id="2052" name="AutoShape 2"/>
        <xdr:cNvSpPr>
          <a:spLocks noChangeAspect="1"/>
        </xdr:cNvSpPr>
      </xdr:nvSpPr>
      <xdr:spPr>
        <a:xfrm>
          <a:off x="819150" y="29918025"/>
          <a:ext cx="438150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2053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2054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2055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2056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2057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2058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2059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2060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57250"/>
    <xdr:sp>
      <xdr:nvSpPr>
        <xdr:cNvPr id="2061" name="AutoShape 2"/>
        <xdr:cNvSpPr>
          <a:spLocks noChangeAspect="1"/>
        </xdr:cNvSpPr>
      </xdr:nvSpPr>
      <xdr:spPr>
        <a:xfrm>
          <a:off x="819150" y="29918025"/>
          <a:ext cx="438150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57250"/>
    <xdr:sp>
      <xdr:nvSpPr>
        <xdr:cNvPr id="2062" name="AutoShape 2"/>
        <xdr:cNvSpPr>
          <a:spLocks noChangeAspect="1"/>
        </xdr:cNvSpPr>
      </xdr:nvSpPr>
      <xdr:spPr>
        <a:xfrm>
          <a:off x="819150" y="29918025"/>
          <a:ext cx="438150" cy="857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2063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2064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2065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66775"/>
    <xdr:sp>
      <xdr:nvSpPr>
        <xdr:cNvPr id="2066" name="AutoShape 2"/>
        <xdr:cNvSpPr>
          <a:spLocks noChangeAspect="1"/>
        </xdr:cNvSpPr>
      </xdr:nvSpPr>
      <xdr:spPr>
        <a:xfrm>
          <a:off x="819150" y="29918025"/>
          <a:ext cx="438150" cy="866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6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6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6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070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071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7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7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7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7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7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7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7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7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8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8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082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083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8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8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8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8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8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8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9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9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9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9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094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095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9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9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9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09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0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0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0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0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0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0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106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107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0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0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1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1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1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1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1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1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1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1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118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119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2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2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2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2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2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2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2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2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2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2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130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131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3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3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3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3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3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3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3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3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4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4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142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143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4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4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4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14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48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49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50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51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5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5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54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55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56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57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58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59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60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61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6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6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64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65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66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67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68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69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70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71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7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7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74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75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76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77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78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79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80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81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8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8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84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85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86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87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88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89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90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91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9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9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94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95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96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97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98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199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00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01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0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0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04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05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06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07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08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09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10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11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1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1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14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15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16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17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18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19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20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21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2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2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24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25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26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27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28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29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30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31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3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3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34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35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36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37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38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39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40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41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4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4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44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45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46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47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48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49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50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51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5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5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54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55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56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57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58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59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60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61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6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6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64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65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66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67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68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69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70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71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7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7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74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75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76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77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78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79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80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81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8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8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84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85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86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87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88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89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90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91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9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9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94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95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96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97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98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299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00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01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0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0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04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05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06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07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08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09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10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11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1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1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14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15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16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17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18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19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20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21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22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23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24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25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26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27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28" name="Text Box 1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105</xdr:row>
      <xdr:rowOff>0</xdr:rowOff>
    </xdr:from>
    <xdr:to>
      <xdr:col>2</xdr:col>
      <xdr:colOff>2133600</xdr:colOff>
      <xdr:row>105</xdr:row>
      <xdr:rowOff>0</xdr:rowOff>
    </xdr:to>
    <xdr:sp fLocksText="0">
      <xdr:nvSpPr>
        <xdr:cNvPr id="2329" name="Text Box 2"/>
        <xdr:cNvSpPr txBox="1">
          <a:spLocks noChangeArrowheads="1"/>
        </xdr:cNvSpPr>
      </xdr:nvSpPr>
      <xdr:spPr>
        <a:xfrm>
          <a:off x="2876550" y="30079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3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3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3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33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33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3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3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3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3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3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4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4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4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4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4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34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34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4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4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4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5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5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5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5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5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5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5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35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35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5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6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6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6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6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6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6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6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6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6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36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37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7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7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7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7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7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7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7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7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7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8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38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38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8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8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8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8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8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8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8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9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9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9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39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39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9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9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9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9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39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40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40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40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40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40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0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0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40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40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40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241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1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1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1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414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415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1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1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1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1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2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2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2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2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2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2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426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427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2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2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3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3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3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3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3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3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3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3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438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439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4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4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4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4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4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4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4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4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4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4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450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451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5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5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5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5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5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5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5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5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6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6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462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463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6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6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6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6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6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6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7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7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7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7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474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475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7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7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7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7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8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8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8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8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8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8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486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487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8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8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9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9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9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9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9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495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496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9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9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49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0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0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0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0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0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0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0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507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508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0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1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1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1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1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1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1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1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1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1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519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520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2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2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2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2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2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2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2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2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2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3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531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532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3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3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3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3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3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3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3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4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4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4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543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544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4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4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4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4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4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5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5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5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5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5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555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71475"/>
    <xdr:sp>
      <xdr:nvSpPr>
        <xdr:cNvPr id="2556" name="AutoShape 2"/>
        <xdr:cNvSpPr>
          <a:spLocks noChangeAspect="1"/>
        </xdr:cNvSpPr>
      </xdr:nvSpPr>
      <xdr:spPr>
        <a:xfrm>
          <a:off x="819150" y="299180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5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5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255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285750</xdr:rowOff>
    </xdr:from>
    <xdr:ext cx="2505075" cy="2686050"/>
    <xdr:sp>
      <xdr:nvSpPr>
        <xdr:cNvPr id="2560" name="AutoShape 2"/>
        <xdr:cNvSpPr>
          <a:spLocks noChangeAspect="1"/>
        </xdr:cNvSpPr>
      </xdr:nvSpPr>
      <xdr:spPr>
        <a:xfrm>
          <a:off x="819150" y="27612975"/>
          <a:ext cx="2505075" cy="2686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1114425</xdr:colOff>
      <xdr:row>103</xdr:row>
      <xdr:rowOff>638175</xdr:rowOff>
    </xdr:from>
    <xdr:ext cx="438150" cy="504825"/>
    <xdr:sp>
      <xdr:nvSpPr>
        <xdr:cNvPr id="2561" name="AutoShape 2"/>
        <xdr:cNvSpPr>
          <a:spLocks noChangeAspect="1"/>
        </xdr:cNvSpPr>
      </xdr:nvSpPr>
      <xdr:spPr>
        <a:xfrm>
          <a:off x="1933575" y="29584650"/>
          <a:ext cx="43815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1838325</xdr:colOff>
      <xdr:row>105</xdr:row>
      <xdr:rowOff>133350</xdr:rowOff>
    </xdr:from>
    <xdr:ext cx="428625" cy="381000"/>
    <xdr:sp>
      <xdr:nvSpPr>
        <xdr:cNvPr id="2562" name="AutoShape 2"/>
        <xdr:cNvSpPr>
          <a:spLocks noChangeAspect="1"/>
        </xdr:cNvSpPr>
      </xdr:nvSpPr>
      <xdr:spPr>
        <a:xfrm>
          <a:off x="2657475" y="30213300"/>
          <a:ext cx="42862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476250</xdr:colOff>
      <xdr:row>107</xdr:row>
      <xdr:rowOff>9525</xdr:rowOff>
    </xdr:from>
    <xdr:ext cx="438150" cy="371475"/>
    <xdr:sp>
      <xdr:nvSpPr>
        <xdr:cNvPr id="2563" name="AutoShape 2"/>
        <xdr:cNvSpPr>
          <a:spLocks noChangeAspect="1"/>
        </xdr:cNvSpPr>
      </xdr:nvSpPr>
      <xdr:spPr>
        <a:xfrm>
          <a:off x="809625" y="30413325"/>
          <a:ext cx="4381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1695450</xdr:colOff>
      <xdr:row>104</xdr:row>
      <xdr:rowOff>0</xdr:rowOff>
    </xdr:from>
    <xdr:ext cx="1047750" cy="371475"/>
    <xdr:sp>
      <xdr:nvSpPr>
        <xdr:cNvPr id="2564" name="AutoShape 2"/>
        <xdr:cNvSpPr>
          <a:spLocks noChangeAspect="1"/>
        </xdr:cNvSpPr>
      </xdr:nvSpPr>
      <xdr:spPr>
        <a:xfrm>
          <a:off x="2514600" y="29918025"/>
          <a:ext cx="10477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23900"/>
    <xdr:sp>
      <xdr:nvSpPr>
        <xdr:cNvPr id="2565" name="AutoShape 2"/>
        <xdr:cNvSpPr>
          <a:spLocks noChangeAspect="1"/>
        </xdr:cNvSpPr>
      </xdr:nvSpPr>
      <xdr:spPr>
        <a:xfrm>
          <a:off x="11382375" y="3024187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23900"/>
    <xdr:sp>
      <xdr:nvSpPr>
        <xdr:cNvPr id="2566" name="AutoShape 2"/>
        <xdr:cNvSpPr>
          <a:spLocks noChangeAspect="1"/>
        </xdr:cNvSpPr>
      </xdr:nvSpPr>
      <xdr:spPr>
        <a:xfrm>
          <a:off x="11382375" y="3024187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23900"/>
    <xdr:sp>
      <xdr:nvSpPr>
        <xdr:cNvPr id="2567" name="AutoShape 2"/>
        <xdr:cNvSpPr>
          <a:spLocks noChangeAspect="1"/>
        </xdr:cNvSpPr>
      </xdr:nvSpPr>
      <xdr:spPr>
        <a:xfrm>
          <a:off x="11382375" y="3024187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14375"/>
    <xdr:sp>
      <xdr:nvSpPr>
        <xdr:cNvPr id="2568" name="AutoShape 2"/>
        <xdr:cNvSpPr>
          <a:spLocks noChangeAspect="1"/>
        </xdr:cNvSpPr>
      </xdr:nvSpPr>
      <xdr:spPr>
        <a:xfrm>
          <a:off x="11382375" y="30241875"/>
          <a:ext cx="409575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14375"/>
    <xdr:sp>
      <xdr:nvSpPr>
        <xdr:cNvPr id="2569" name="AutoShape 2"/>
        <xdr:cNvSpPr>
          <a:spLocks noChangeAspect="1"/>
        </xdr:cNvSpPr>
      </xdr:nvSpPr>
      <xdr:spPr>
        <a:xfrm>
          <a:off x="11382375" y="30241875"/>
          <a:ext cx="409575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23900"/>
    <xdr:sp>
      <xdr:nvSpPr>
        <xdr:cNvPr id="2570" name="AutoShape 2"/>
        <xdr:cNvSpPr>
          <a:spLocks noChangeAspect="1"/>
        </xdr:cNvSpPr>
      </xdr:nvSpPr>
      <xdr:spPr>
        <a:xfrm>
          <a:off x="11382375" y="3024187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23900"/>
    <xdr:sp>
      <xdr:nvSpPr>
        <xdr:cNvPr id="2571" name="AutoShape 2"/>
        <xdr:cNvSpPr>
          <a:spLocks noChangeAspect="1"/>
        </xdr:cNvSpPr>
      </xdr:nvSpPr>
      <xdr:spPr>
        <a:xfrm>
          <a:off x="11382375" y="3024187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23900"/>
    <xdr:sp>
      <xdr:nvSpPr>
        <xdr:cNvPr id="2572" name="AutoShape 2"/>
        <xdr:cNvSpPr>
          <a:spLocks noChangeAspect="1"/>
        </xdr:cNvSpPr>
      </xdr:nvSpPr>
      <xdr:spPr>
        <a:xfrm>
          <a:off x="11382375" y="3024187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23900"/>
    <xdr:sp>
      <xdr:nvSpPr>
        <xdr:cNvPr id="2573" name="AutoShape 2"/>
        <xdr:cNvSpPr>
          <a:spLocks noChangeAspect="1"/>
        </xdr:cNvSpPr>
      </xdr:nvSpPr>
      <xdr:spPr>
        <a:xfrm>
          <a:off x="11382375" y="3024187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23900"/>
    <xdr:sp>
      <xdr:nvSpPr>
        <xdr:cNvPr id="2574" name="AutoShape 2"/>
        <xdr:cNvSpPr>
          <a:spLocks noChangeAspect="1"/>
        </xdr:cNvSpPr>
      </xdr:nvSpPr>
      <xdr:spPr>
        <a:xfrm>
          <a:off x="11382375" y="3024187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23900"/>
    <xdr:sp>
      <xdr:nvSpPr>
        <xdr:cNvPr id="2575" name="AutoShape 2"/>
        <xdr:cNvSpPr>
          <a:spLocks noChangeAspect="1"/>
        </xdr:cNvSpPr>
      </xdr:nvSpPr>
      <xdr:spPr>
        <a:xfrm>
          <a:off x="11382375" y="3024187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23900"/>
    <xdr:sp>
      <xdr:nvSpPr>
        <xdr:cNvPr id="2576" name="AutoShape 2"/>
        <xdr:cNvSpPr>
          <a:spLocks noChangeAspect="1"/>
        </xdr:cNvSpPr>
      </xdr:nvSpPr>
      <xdr:spPr>
        <a:xfrm>
          <a:off x="11382375" y="3024187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23900"/>
    <xdr:sp>
      <xdr:nvSpPr>
        <xdr:cNvPr id="2577" name="AutoShape 2"/>
        <xdr:cNvSpPr>
          <a:spLocks noChangeAspect="1"/>
        </xdr:cNvSpPr>
      </xdr:nvSpPr>
      <xdr:spPr>
        <a:xfrm>
          <a:off x="11382375" y="3024187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14375"/>
    <xdr:sp>
      <xdr:nvSpPr>
        <xdr:cNvPr id="2578" name="AutoShape 2"/>
        <xdr:cNvSpPr>
          <a:spLocks noChangeAspect="1"/>
        </xdr:cNvSpPr>
      </xdr:nvSpPr>
      <xdr:spPr>
        <a:xfrm>
          <a:off x="11382375" y="30241875"/>
          <a:ext cx="409575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14375"/>
    <xdr:sp>
      <xdr:nvSpPr>
        <xdr:cNvPr id="2579" name="AutoShape 2"/>
        <xdr:cNvSpPr>
          <a:spLocks noChangeAspect="1"/>
        </xdr:cNvSpPr>
      </xdr:nvSpPr>
      <xdr:spPr>
        <a:xfrm>
          <a:off x="11382375" y="30241875"/>
          <a:ext cx="409575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23900"/>
    <xdr:sp>
      <xdr:nvSpPr>
        <xdr:cNvPr id="2580" name="AutoShape 2"/>
        <xdr:cNvSpPr>
          <a:spLocks noChangeAspect="1"/>
        </xdr:cNvSpPr>
      </xdr:nvSpPr>
      <xdr:spPr>
        <a:xfrm>
          <a:off x="11382375" y="3024187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23900"/>
    <xdr:sp>
      <xdr:nvSpPr>
        <xdr:cNvPr id="2581" name="AutoShape 2"/>
        <xdr:cNvSpPr>
          <a:spLocks noChangeAspect="1"/>
        </xdr:cNvSpPr>
      </xdr:nvSpPr>
      <xdr:spPr>
        <a:xfrm>
          <a:off x="11382375" y="3024187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09575" cy="723900"/>
    <xdr:sp>
      <xdr:nvSpPr>
        <xdr:cNvPr id="2582" name="AutoShape 2"/>
        <xdr:cNvSpPr>
          <a:spLocks noChangeAspect="1"/>
        </xdr:cNvSpPr>
      </xdr:nvSpPr>
      <xdr:spPr>
        <a:xfrm>
          <a:off x="11382375" y="3024187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583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584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585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2586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2587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588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589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590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591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592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593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594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595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596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597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2598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2599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00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01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02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03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04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05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06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07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08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09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2610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2611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12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13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14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15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16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17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18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19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20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21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2622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2623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24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25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26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27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28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29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30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31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32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33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2634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2635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36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37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38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39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40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41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42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43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44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45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2646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2647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48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49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50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51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52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53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54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55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56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57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2658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2659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60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61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62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2663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664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665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666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04875"/>
    <xdr:sp>
      <xdr:nvSpPr>
        <xdr:cNvPr id="2667" name="AutoShape 2"/>
        <xdr:cNvSpPr>
          <a:spLocks noChangeAspect="1"/>
        </xdr:cNvSpPr>
      </xdr:nvSpPr>
      <xdr:spPr>
        <a:xfrm>
          <a:off x="11382375" y="30241875"/>
          <a:ext cx="438150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04875"/>
    <xdr:sp>
      <xdr:nvSpPr>
        <xdr:cNvPr id="2668" name="AutoShape 2"/>
        <xdr:cNvSpPr>
          <a:spLocks noChangeAspect="1"/>
        </xdr:cNvSpPr>
      </xdr:nvSpPr>
      <xdr:spPr>
        <a:xfrm>
          <a:off x="11382375" y="30241875"/>
          <a:ext cx="438150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669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670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671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672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673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674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675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676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04875"/>
    <xdr:sp>
      <xdr:nvSpPr>
        <xdr:cNvPr id="2677" name="AutoShape 2"/>
        <xdr:cNvSpPr>
          <a:spLocks noChangeAspect="1"/>
        </xdr:cNvSpPr>
      </xdr:nvSpPr>
      <xdr:spPr>
        <a:xfrm>
          <a:off x="11382375" y="30241875"/>
          <a:ext cx="438150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04875"/>
    <xdr:sp>
      <xdr:nvSpPr>
        <xdr:cNvPr id="2678" name="AutoShape 2"/>
        <xdr:cNvSpPr>
          <a:spLocks noChangeAspect="1"/>
        </xdr:cNvSpPr>
      </xdr:nvSpPr>
      <xdr:spPr>
        <a:xfrm>
          <a:off x="11382375" y="30241875"/>
          <a:ext cx="438150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679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680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681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682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683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684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685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686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687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688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62050"/>
    <xdr:sp>
      <xdr:nvSpPr>
        <xdr:cNvPr id="2689" name="AutoShape 2"/>
        <xdr:cNvSpPr>
          <a:spLocks noChangeAspect="1"/>
        </xdr:cNvSpPr>
      </xdr:nvSpPr>
      <xdr:spPr>
        <a:xfrm>
          <a:off x="11382375" y="30241875"/>
          <a:ext cx="438150" cy="116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62050"/>
    <xdr:sp>
      <xdr:nvSpPr>
        <xdr:cNvPr id="2690" name="AutoShape 2"/>
        <xdr:cNvSpPr>
          <a:spLocks noChangeAspect="1"/>
        </xdr:cNvSpPr>
      </xdr:nvSpPr>
      <xdr:spPr>
        <a:xfrm>
          <a:off x="11382375" y="30241875"/>
          <a:ext cx="438150" cy="116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691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692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693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694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695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696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697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698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699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00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62050"/>
    <xdr:sp>
      <xdr:nvSpPr>
        <xdr:cNvPr id="2701" name="AutoShape 2"/>
        <xdr:cNvSpPr>
          <a:spLocks noChangeAspect="1"/>
        </xdr:cNvSpPr>
      </xdr:nvSpPr>
      <xdr:spPr>
        <a:xfrm>
          <a:off x="11382375" y="30241875"/>
          <a:ext cx="438150" cy="116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62050"/>
    <xdr:sp>
      <xdr:nvSpPr>
        <xdr:cNvPr id="2702" name="AutoShape 2"/>
        <xdr:cNvSpPr>
          <a:spLocks noChangeAspect="1"/>
        </xdr:cNvSpPr>
      </xdr:nvSpPr>
      <xdr:spPr>
        <a:xfrm>
          <a:off x="11382375" y="30241875"/>
          <a:ext cx="438150" cy="116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03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04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05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06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07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08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09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10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11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12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62050"/>
    <xdr:sp>
      <xdr:nvSpPr>
        <xdr:cNvPr id="2713" name="AutoShape 2"/>
        <xdr:cNvSpPr>
          <a:spLocks noChangeAspect="1"/>
        </xdr:cNvSpPr>
      </xdr:nvSpPr>
      <xdr:spPr>
        <a:xfrm>
          <a:off x="11382375" y="30241875"/>
          <a:ext cx="438150" cy="116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62050"/>
    <xdr:sp>
      <xdr:nvSpPr>
        <xdr:cNvPr id="2714" name="AutoShape 2"/>
        <xdr:cNvSpPr>
          <a:spLocks noChangeAspect="1"/>
        </xdr:cNvSpPr>
      </xdr:nvSpPr>
      <xdr:spPr>
        <a:xfrm>
          <a:off x="11382375" y="30241875"/>
          <a:ext cx="438150" cy="116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15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16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17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18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19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20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21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22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23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24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62050"/>
    <xdr:sp>
      <xdr:nvSpPr>
        <xdr:cNvPr id="2725" name="AutoShape 2"/>
        <xdr:cNvSpPr>
          <a:spLocks noChangeAspect="1"/>
        </xdr:cNvSpPr>
      </xdr:nvSpPr>
      <xdr:spPr>
        <a:xfrm>
          <a:off x="11382375" y="30241875"/>
          <a:ext cx="438150" cy="116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62050"/>
    <xdr:sp>
      <xdr:nvSpPr>
        <xdr:cNvPr id="2726" name="AutoShape 2"/>
        <xdr:cNvSpPr>
          <a:spLocks noChangeAspect="1"/>
        </xdr:cNvSpPr>
      </xdr:nvSpPr>
      <xdr:spPr>
        <a:xfrm>
          <a:off x="11382375" y="30241875"/>
          <a:ext cx="438150" cy="116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27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28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29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30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31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32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33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34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35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36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09700"/>
    <xdr:sp>
      <xdr:nvSpPr>
        <xdr:cNvPr id="2737" name="AutoShape 2"/>
        <xdr:cNvSpPr>
          <a:spLocks noChangeAspect="1"/>
        </xdr:cNvSpPr>
      </xdr:nvSpPr>
      <xdr:spPr>
        <a:xfrm>
          <a:off x="11382375" y="30241875"/>
          <a:ext cx="438150" cy="1409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09700"/>
    <xdr:sp>
      <xdr:nvSpPr>
        <xdr:cNvPr id="2738" name="AutoShape 2"/>
        <xdr:cNvSpPr>
          <a:spLocks noChangeAspect="1"/>
        </xdr:cNvSpPr>
      </xdr:nvSpPr>
      <xdr:spPr>
        <a:xfrm>
          <a:off x="11382375" y="30241875"/>
          <a:ext cx="438150" cy="1409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39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40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41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42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43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44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45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46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47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48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09700"/>
    <xdr:sp>
      <xdr:nvSpPr>
        <xdr:cNvPr id="2749" name="AutoShape 2"/>
        <xdr:cNvSpPr>
          <a:spLocks noChangeAspect="1"/>
        </xdr:cNvSpPr>
      </xdr:nvSpPr>
      <xdr:spPr>
        <a:xfrm>
          <a:off x="11382375" y="30241875"/>
          <a:ext cx="438150" cy="1409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09700"/>
    <xdr:sp>
      <xdr:nvSpPr>
        <xdr:cNvPr id="2750" name="AutoShape 2"/>
        <xdr:cNvSpPr>
          <a:spLocks noChangeAspect="1"/>
        </xdr:cNvSpPr>
      </xdr:nvSpPr>
      <xdr:spPr>
        <a:xfrm>
          <a:off x="11382375" y="30241875"/>
          <a:ext cx="438150" cy="1409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51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52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53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2754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55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56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57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58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59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60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62050"/>
    <xdr:sp>
      <xdr:nvSpPr>
        <xdr:cNvPr id="2761" name="AutoShape 2"/>
        <xdr:cNvSpPr>
          <a:spLocks noChangeAspect="1"/>
        </xdr:cNvSpPr>
      </xdr:nvSpPr>
      <xdr:spPr>
        <a:xfrm>
          <a:off x="11382375" y="30241875"/>
          <a:ext cx="438150" cy="116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62050"/>
    <xdr:sp>
      <xdr:nvSpPr>
        <xdr:cNvPr id="2762" name="AutoShape 2"/>
        <xdr:cNvSpPr>
          <a:spLocks noChangeAspect="1"/>
        </xdr:cNvSpPr>
      </xdr:nvSpPr>
      <xdr:spPr>
        <a:xfrm>
          <a:off x="11382375" y="30241875"/>
          <a:ext cx="438150" cy="116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63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64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65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66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67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68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69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70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71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72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62050"/>
    <xdr:sp>
      <xdr:nvSpPr>
        <xdr:cNvPr id="2773" name="AutoShape 2"/>
        <xdr:cNvSpPr>
          <a:spLocks noChangeAspect="1"/>
        </xdr:cNvSpPr>
      </xdr:nvSpPr>
      <xdr:spPr>
        <a:xfrm>
          <a:off x="11382375" y="30241875"/>
          <a:ext cx="438150" cy="116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62050"/>
    <xdr:sp>
      <xdr:nvSpPr>
        <xdr:cNvPr id="2774" name="AutoShape 2"/>
        <xdr:cNvSpPr>
          <a:spLocks noChangeAspect="1"/>
        </xdr:cNvSpPr>
      </xdr:nvSpPr>
      <xdr:spPr>
        <a:xfrm>
          <a:off x="11382375" y="30241875"/>
          <a:ext cx="438150" cy="1162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75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76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77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181100"/>
    <xdr:sp>
      <xdr:nvSpPr>
        <xdr:cNvPr id="2778" name="AutoShape 2"/>
        <xdr:cNvSpPr>
          <a:spLocks noChangeAspect="1"/>
        </xdr:cNvSpPr>
      </xdr:nvSpPr>
      <xdr:spPr>
        <a:xfrm>
          <a:off x="11382375" y="30241875"/>
          <a:ext cx="43815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779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780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781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04875"/>
    <xdr:sp>
      <xdr:nvSpPr>
        <xdr:cNvPr id="2782" name="AutoShape 2"/>
        <xdr:cNvSpPr>
          <a:spLocks noChangeAspect="1"/>
        </xdr:cNvSpPr>
      </xdr:nvSpPr>
      <xdr:spPr>
        <a:xfrm>
          <a:off x="11382375" y="30241875"/>
          <a:ext cx="438150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04875"/>
    <xdr:sp>
      <xdr:nvSpPr>
        <xdr:cNvPr id="2783" name="AutoShape 2"/>
        <xdr:cNvSpPr>
          <a:spLocks noChangeAspect="1"/>
        </xdr:cNvSpPr>
      </xdr:nvSpPr>
      <xdr:spPr>
        <a:xfrm>
          <a:off x="11382375" y="30241875"/>
          <a:ext cx="438150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784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785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786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787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788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789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790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791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04875"/>
    <xdr:sp>
      <xdr:nvSpPr>
        <xdr:cNvPr id="2792" name="AutoShape 2"/>
        <xdr:cNvSpPr>
          <a:spLocks noChangeAspect="1"/>
        </xdr:cNvSpPr>
      </xdr:nvSpPr>
      <xdr:spPr>
        <a:xfrm>
          <a:off x="11382375" y="30241875"/>
          <a:ext cx="438150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04875"/>
    <xdr:sp>
      <xdr:nvSpPr>
        <xdr:cNvPr id="2793" name="AutoShape 2"/>
        <xdr:cNvSpPr>
          <a:spLocks noChangeAspect="1"/>
        </xdr:cNvSpPr>
      </xdr:nvSpPr>
      <xdr:spPr>
        <a:xfrm>
          <a:off x="11382375" y="30241875"/>
          <a:ext cx="438150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794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795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796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2797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79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79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0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01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02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0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0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0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0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0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0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0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1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1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1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13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14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1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1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1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1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1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2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2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2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2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2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25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26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2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2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2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3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3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3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3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3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3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3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37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38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3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4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4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4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4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4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4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4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4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4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49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50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5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5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5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5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5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5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5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5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5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6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61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62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6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6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6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6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6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6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6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7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7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7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73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74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7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7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7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7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7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8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8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82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83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8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8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8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8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8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8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9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9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9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9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94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895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9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9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9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89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0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0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0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0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0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0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06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07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0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0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1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1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1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1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1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1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1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1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18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19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2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2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2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2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2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2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2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2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2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2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30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31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3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3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3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3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3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3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3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3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4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4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42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43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4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4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4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4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4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4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5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5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5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5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54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55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5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5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5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5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6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6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6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63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64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6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6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6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6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6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7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7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7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7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7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75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76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7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7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7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8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8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8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8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8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8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8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87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88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8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9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9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9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9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9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9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9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9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299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2999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00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0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0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0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0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0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0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0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0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0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1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11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12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1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1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1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1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1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1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1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2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2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2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23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24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2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2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2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2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2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3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3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3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3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3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35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36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3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3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3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4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4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4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4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44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45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4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4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4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4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5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5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5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5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5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5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56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57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5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5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6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6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6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6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6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6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6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6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68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69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7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7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7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7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7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7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7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7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7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7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80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81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8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8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8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8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8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8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8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8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9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9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92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093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9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9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9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9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9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09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0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0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0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0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04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05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0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0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0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0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1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1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1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1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1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1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16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17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1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1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2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2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2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2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2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25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26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2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2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2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3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3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3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3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3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3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3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37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38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3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4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4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4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4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4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4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4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4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4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49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50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5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5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5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5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5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5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5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5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5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6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61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62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6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6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6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6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6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6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6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7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7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7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73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74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7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7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7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7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7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8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8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8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8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8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85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86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8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8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8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9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9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9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9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9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9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9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97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198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19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20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20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20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3203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3204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3205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09700"/>
    <xdr:sp>
      <xdr:nvSpPr>
        <xdr:cNvPr id="3206" name="AutoShape 2"/>
        <xdr:cNvSpPr>
          <a:spLocks noChangeAspect="1"/>
        </xdr:cNvSpPr>
      </xdr:nvSpPr>
      <xdr:spPr>
        <a:xfrm>
          <a:off x="11382375" y="30241875"/>
          <a:ext cx="438150" cy="1409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09700"/>
    <xdr:sp>
      <xdr:nvSpPr>
        <xdr:cNvPr id="3207" name="AutoShape 2"/>
        <xdr:cNvSpPr>
          <a:spLocks noChangeAspect="1"/>
        </xdr:cNvSpPr>
      </xdr:nvSpPr>
      <xdr:spPr>
        <a:xfrm>
          <a:off x="11382375" y="30241875"/>
          <a:ext cx="438150" cy="1409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3208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3209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3210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3211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3212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3213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3214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3215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09700"/>
    <xdr:sp>
      <xdr:nvSpPr>
        <xdr:cNvPr id="3216" name="AutoShape 2"/>
        <xdr:cNvSpPr>
          <a:spLocks noChangeAspect="1"/>
        </xdr:cNvSpPr>
      </xdr:nvSpPr>
      <xdr:spPr>
        <a:xfrm>
          <a:off x="11382375" y="30241875"/>
          <a:ext cx="438150" cy="1409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09700"/>
    <xdr:sp>
      <xdr:nvSpPr>
        <xdr:cNvPr id="3217" name="AutoShape 2"/>
        <xdr:cNvSpPr>
          <a:spLocks noChangeAspect="1"/>
        </xdr:cNvSpPr>
      </xdr:nvSpPr>
      <xdr:spPr>
        <a:xfrm>
          <a:off x="11382375" y="30241875"/>
          <a:ext cx="438150" cy="1409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3218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3219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3220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1428750"/>
    <xdr:sp>
      <xdr:nvSpPr>
        <xdr:cNvPr id="3221" name="AutoShape 2"/>
        <xdr:cNvSpPr>
          <a:spLocks noChangeAspect="1"/>
        </xdr:cNvSpPr>
      </xdr:nvSpPr>
      <xdr:spPr>
        <a:xfrm>
          <a:off x="11382375" y="30241875"/>
          <a:ext cx="438150" cy="1428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222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223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224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3225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3226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227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228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229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230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231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232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233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234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3235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3236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237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238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239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240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41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42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43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244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245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46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47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48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49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50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51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52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53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254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255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56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57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58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59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60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61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62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263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264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65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66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67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68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69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70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71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72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273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274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75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76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77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78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79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80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81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282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283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84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85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86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87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88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89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90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91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292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293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94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95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96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97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98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299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00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301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302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03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04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05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06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07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08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09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10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311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312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13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14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15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16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317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318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319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3320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3321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322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323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324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325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326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327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328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329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3330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14375"/>
    <xdr:sp>
      <xdr:nvSpPr>
        <xdr:cNvPr id="3331" name="AutoShape 2"/>
        <xdr:cNvSpPr>
          <a:spLocks noChangeAspect="1"/>
        </xdr:cNvSpPr>
      </xdr:nvSpPr>
      <xdr:spPr>
        <a:xfrm>
          <a:off x="11382375" y="3024187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332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333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723900"/>
    <xdr:sp>
      <xdr:nvSpPr>
        <xdr:cNvPr id="3334" name="AutoShape 2"/>
        <xdr:cNvSpPr>
          <a:spLocks noChangeAspect="1"/>
        </xdr:cNvSpPr>
      </xdr:nvSpPr>
      <xdr:spPr>
        <a:xfrm>
          <a:off x="11382375" y="3024187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35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36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37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338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339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40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41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42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43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44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45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46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47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348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42925"/>
    <xdr:sp>
      <xdr:nvSpPr>
        <xdr:cNvPr id="3349" name="AutoShape 2"/>
        <xdr:cNvSpPr>
          <a:spLocks noChangeAspect="1"/>
        </xdr:cNvSpPr>
      </xdr:nvSpPr>
      <xdr:spPr>
        <a:xfrm>
          <a:off x="11382375" y="3024187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50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51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52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552450"/>
    <xdr:sp>
      <xdr:nvSpPr>
        <xdr:cNvPr id="3353" name="AutoShape 2"/>
        <xdr:cNvSpPr>
          <a:spLocks noChangeAspect="1"/>
        </xdr:cNvSpPr>
      </xdr:nvSpPr>
      <xdr:spPr>
        <a:xfrm>
          <a:off x="11382375" y="3024187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3354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3355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3356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04875"/>
    <xdr:sp>
      <xdr:nvSpPr>
        <xdr:cNvPr id="3357" name="AutoShape 2"/>
        <xdr:cNvSpPr>
          <a:spLocks noChangeAspect="1"/>
        </xdr:cNvSpPr>
      </xdr:nvSpPr>
      <xdr:spPr>
        <a:xfrm>
          <a:off x="11382375" y="30241875"/>
          <a:ext cx="438150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04875"/>
    <xdr:sp>
      <xdr:nvSpPr>
        <xdr:cNvPr id="3358" name="AutoShape 2"/>
        <xdr:cNvSpPr>
          <a:spLocks noChangeAspect="1"/>
        </xdr:cNvSpPr>
      </xdr:nvSpPr>
      <xdr:spPr>
        <a:xfrm>
          <a:off x="11382375" y="30241875"/>
          <a:ext cx="438150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3359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3360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3361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3362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3363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3364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3365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3366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04875"/>
    <xdr:sp>
      <xdr:nvSpPr>
        <xdr:cNvPr id="3367" name="AutoShape 2"/>
        <xdr:cNvSpPr>
          <a:spLocks noChangeAspect="1"/>
        </xdr:cNvSpPr>
      </xdr:nvSpPr>
      <xdr:spPr>
        <a:xfrm>
          <a:off x="11382375" y="30241875"/>
          <a:ext cx="438150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04875"/>
    <xdr:sp>
      <xdr:nvSpPr>
        <xdr:cNvPr id="3368" name="AutoShape 2"/>
        <xdr:cNvSpPr>
          <a:spLocks noChangeAspect="1"/>
        </xdr:cNvSpPr>
      </xdr:nvSpPr>
      <xdr:spPr>
        <a:xfrm>
          <a:off x="11382375" y="30241875"/>
          <a:ext cx="438150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3369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3370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3371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923925"/>
    <xdr:sp>
      <xdr:nvSpPr>
        <xdr:cNvPr id="3372" name="AutoShape 2"/>
        <xdr:cNvSpPr>
          <a:spLocks noChangeAspect="1"/>
        </xdr:cNvSpPr>
      </xdr:nvSpPr>
      <xdr:spPr>
        <a:xfrm>
          <a:off x="11382375" y="30241875"/>
          <a:ext cx="438150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7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7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7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376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377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7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7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8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8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8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8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8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8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8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8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388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389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9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9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9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9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9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9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9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9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9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39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400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401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0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0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0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0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0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0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0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0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1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1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412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413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1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1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1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1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1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1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2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2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2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2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424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425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2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2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2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2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3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3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3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3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3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3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436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437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3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3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4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4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4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4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4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4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4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4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448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449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5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5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5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5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54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55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56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5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5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59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60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61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62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63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64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65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66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67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68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6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7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71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72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73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74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75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76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77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78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79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80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8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8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83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84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85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86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87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88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89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90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91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92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9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49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95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96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97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98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499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00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01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02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03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04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0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0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07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08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09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10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11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12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13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14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15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16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1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1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19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20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21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22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23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24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25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26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27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28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2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3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31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32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33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400050"/>
    <xdr:sp>
      <xdr:nvSpPr>
        <xdr:cNvPr id="3534" name="AutoShape 2"/>
        <xdr:cNvSpPr>
          <a:spLocks noChangeAspect="1"/>
        </xdr:cNvSpPr>
      </xdr:nvSpPr>
      <xdr:spPr>
        <a:xfrm>
          <a:off x="11382375" y="3024187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3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3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3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538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539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4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4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4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4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4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4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4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4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4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4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550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551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5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5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5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5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5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5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5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5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6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6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562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563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6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6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6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6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6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6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7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7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7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7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574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575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7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7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7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7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8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8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8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8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8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8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586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587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8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8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9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9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9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9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9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9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9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59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598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599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0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0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0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0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0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0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0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0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0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0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610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611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1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1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1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1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1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1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1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619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620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2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2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2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2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2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2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2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2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2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3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631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632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3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3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3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3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3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3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3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4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4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4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643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644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4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4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4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4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4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5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5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5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5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5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655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656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5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5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5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6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6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6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6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6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6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6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667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668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69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70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7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7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7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74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75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76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77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78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679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81000"/>
    <xdr:sp>
      <xdr:nvSpPr>
        <xdr:cNvPr id="3680" name="AutoShape 2"/>
        <xdr:cNvSpPr>
          <a:spLocks noChangeAspect="1"/>
        </xdr:cNvSpPr>
      </xdr:nvSpPr>
      <xdr:spPr>
        <a:xfrm>
          <a:off x="11382375" y="3024187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81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82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438150" cy="390525"/>
    <xdr:sp>
      <xdr:nvSpPr>
        <xdr:cNvPr id="3683" name="AutoShape 2"/>
        <xdr:cNvSpPr>
          <a:spLocks noChangeAspect="1"/>
        </xdr:cNvSpPr>
      </xdr:nvSpPr>
      <xdr:spPr>
        <a:xfrm>
          <a:off x="11382375" y="3024187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9525</xdr:rowOff>
    </xdr:from>
    <xdr:ext cx="438150" cy="409575"/>
    <xdr:sp>
      <xdr:nvSpPr>
        <xdr:cNvPr id="3684" name="AutoShape 2"/>
        <xdr:cNvSpPr>
          <a:spLocks noChangeAspect="1"/>
        </xdr:cNvSpPr>
      </xdr:nvSpPr>
      <xdr:spPr>
        <a:xfrm>
          <a:off x="11382375" y="30737175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23900"/>
    <xdr:sp>
      <xdr:nvSpPr>
        <xdr:cNvPr id="3685" name="AutoShape 2"/>
        <xdr:cNvSpPr>
          <a:spLocks noChangeAspect="1"/>
        </xdr:cNvSpPr>
      </xdr:nvSpPr>
      <xdr:spPr>
        <a:xfrm>
          <a:off x="819150" y="2991802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23900"/>
    <xdr:sp>
      <xdr:nvSpPr>
        <xdr:cNvPr id="3686" name="AutoShape 2"/>
        <xdr:cNvSpPr>
          <a:spLocks noChangeAspect="1"/>
        </xdr:cNvSpPr>
      </xdr:nvSpPr>
      <xdr:spPr>
        <a:xfrm>
          <a:off x="819150" y="2991802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23900"/>
    <xdr:sp>
      <xdr:nvSpPr>
        <xdr:cNvPr id="3687" name="AutoShape 2"/>
        <xdr:cNvSpPr>
          <a:spLocks noChangeAspect="1"/>
        </xdr:cNvSpPr>
      </xdr:nvSpPr>
      <xdr:spPr>
        <a:xfrm>
          <a:off x="819150" y="2991802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14375"/>
    <xdr:sp>
      <xdr:nvSpPr>
        <xdr:cNvPr id="3688" name="AutoShape 2"/>
        <xdr:cNvSpPr>
          <a:spLocks noChangeAspect="1"/>
        </xdr:cNvSpPr>
      </xdr:nvSpPr>
      <xdr:spPr>
        <a:xfrm>
          <a:off x="819150" y="29918025"/>
          <a:ext cx="409575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14375"/>
    <xdr:sp>
      <xdr:nvSpPr>
        <xdr:cNvPr id="3689" name="AutoShape 2"/>
        <xdr:cNvSpPr>
          <a:spLocks noChangeAspect="1"/>
        </xdr:cNvSpPr>
      </xdr:nvSpPr>
      <xdr:spPr>
        <a:xfrm>
          <a:off x="819150" y="29918025"/>
          <a:ext cx="409575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23900"/>
    <xdr:sp>
      <xdr:nvSpPr>
        <xdr:cNvPr id="3690" name="AutoShape 2"/>
        <xdr:cNvSpPr>
          <a:spLocks noChangeAspect="1"/>
        </xdr:cNvSpPr>
      </xdr:nvSpPr>
      <xdr:spPr>
        <a:xfrm>
          <a:off x="819150" y="2991802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23900"/>
    <xdr:sp>
      <xdr:nvSpPr>
        <xdr:cNvPr id="3691" name="AutoShape 2"/>
        <xdr:cNvSpPr>
          <a:spLocks noChangeAspect="1"/>
        </xdr:cNvSpPr>
      </xdr:nvSpPr>
      <xdr:spPr>
        <a:xfrm>
          <a:off x="819150" y="2991802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23900"/>
    <xdr:sp>
      <xdr:nvSpPr>
        <xdr:cNvPr id="3692" name="AutoShape 2"/>
        <xdr:cNvSpPr>
          <a:spLocks noChangeAspect="1"/>
        </xdr:cNvSpPr>
      </xdr:nvSpPr>
      <xdr:spPr>
        <a:xfrm>
          <a:off x="819150" y="2991802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23900"/>
    <xdr:sp>
      <xdr:nvSpPr>
        <xdr:cNvPr id="3693" name="AutoShape 2"/>
        <xdr:cNvSpPr>
          <a:spLocks noChangeAspect="1"/>
        </xdr:cNvSpPr>
      </xdr:nvSpPr>
      <xdr:spPr>
        <a:xfrm>
          <a:off x="819150" y="2991802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23900"/>
    <xdr:sp>
      <xdr:nvSpPr>
        <xdr:cNvPr id="3694" name="AutoShape 2"/>
        <xdr:cNvSpPr>
          <a:spLocks noChangeAspect="1"/>
        </xdr:cNvSpPr>
      </xdr:nvSpPr>
      <xdr:spPr>
        <a:xfrm>
          <a:off x="819150" y="2991802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23900"/>
    <xdr:sp>
      <xdr:nvSpPr>
        <xdr:cNvPr id="3695" name="AutoShape 2"/>
        <xdr:cNvSpPr>
          <a:spLocks noChangeAspect="1"/>
        </xdr:cNvSpPr>
      </xdr:nvSpPr>
      <xdr:spPr>
        <a:xfrm>
          <a:off x="819150" y="2991802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23900"/>
    <xdr:sp>
      <xdr:nvSpPr>
        <xdr:cNvPr id="3696" name="AutoShape 2"/>
        <xdr:cNvSpPr>
          <a:spLocks noChangeAspect="1"/>
        </xdr:cNvSpPr>
      </xdr:nvSpPr>
      <xdr:spPr>
        <a:xfrm>
          <a:off x="819150" y="2991802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23900"/>
    <xdr:sp>
      <xdr:nvSpPr>
        <xdr:cNvPr id="3697" name="AutoShape 2"/>
        <xdr:cNvSpPr>
          <a:spLocks noChangeAspect="1"/>
        </xdr:cNvSpPr>
      </xdr:nvSpPr>
      <xdr:spPr>
        <a:xfrm>
          <a:off x="819150" y="2991802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14375"/>
    <xdr:sp>
      <xdr:nvSpPr>
        <xdr:cNvPr id="3698" name="AutoShape 2"/>
        <xdr:cNvSpPr>
          <a:spLocks noChangeAspect="1"/>
        </xdr:cNvSpPr>
      </xdr:nvSpPr>
      <xdr:spPr>
        <a:xfrm>
          <a:off x="819150" y="29918025"/>
          <a:ext cx="409575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14375"/>
    <xdr:sp>
      <xdr:nvSpPr>
        <xdr:cNvPr id="3699" name="AutoShape 2"/>
        <xdr:cNvSpPr>
          <a:spLocks noChangeAspect="1"/>
        </xdr:cNvSpPr>
      </xdr:nvSpPr>
      <xdr:spPr>
        <a:xfrm>
          <a:off x="819150" y="29918025"/>
          <a:ext cx="409575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23900"/>
    <xdr:sp>
      <xdr:nvSpPr>
        <xdr:cNvPr id="3700" name="AutoShape 2"/>
        <xdr:cNvSpPr>
          <a:spLocks noChangeAspect="1"/>
        </xdr:cNvSpPr>
      </xdr:nvSpPr>
      <xdr:spPr>
        <a:xfrm>
          <a:off x="819150" y="2991802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23900"/>
    <xdr:sp>
      <xdr:nvSpPr>
        <xdr:cNvPr id="3701" name="AutoShape 2"/>
        <xdr:cNvSpPr>
          <a:spLocks noChangeAspect="1"/>
        </xdr:cNvSpPr>
      </xdr:nvSpPr>
      <xdr:spPr>
        <a:xfrm>
          <a:off x="819150" y="2991802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09575" cy="723900"/>
    <xdr:sp>
      <xdr:nvSpPr>
        <xdr:cNvPr id="3702" name="AutoShape 2"/>
        <xdr:cNvSpPr>
          <a:spLocks noChangeAspect="1"/>
        </xdr:cNvSpPr>
      </xdr:nvSpPr>
      <xdr:spPr>
        <a:xfrm>
          <a:off x="819150" y="29918025"/>
          <a:ext cx="4095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03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04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05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3706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3707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08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09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10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11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12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13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14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15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16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17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3718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3719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20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21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22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23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24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25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26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27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28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29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3730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3731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32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33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34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35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36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37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38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39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40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41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3742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3743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44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45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46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47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48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49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50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51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52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53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3754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3755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56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57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58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59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60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61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62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63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64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65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3766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3767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68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69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70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71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72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73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74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75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76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77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3778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3779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80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81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82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3783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784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785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786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76300"/>
    <xdr:sp>
      <xdr:nvSpPr>
        <xdr:cNvPr id="3787" name="AutoShape 2"/>
        <xdr:cNvSpPr>
          <a:spLocks noChangeAspect="1"/>
        </xdr:cNvSpPr>
      </xdr:nvSpPr>
      <xdr:spPr>
        <a:xfrm>
          <a:off x="819150" y="29918025"/>
          <a:ext cx="43815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76300"/>
    <xdr:sp>
      <xdr:nvSpPr>
        <xdr:cNvPr id="3788" name="AutoShape 2"/>
        <xdr:cNvSpPr>
          <a:spLocks noChangeAspect="1"/>
        </xdr:cNvSpPr>
      </xdr:nvSpPr>
      <xdr:spPr>
        <a:xfrm>
          <a:off x="819150" y="29918025"/>
          <a:ext cx="43815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789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790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791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792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793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794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795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796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76300"/>
    <xdr:sp>
      <xdr:nvSpPr>
        <xdr:cNvPr id="3797" name="AutoShape 2"/>
        <xdr:cNvSpPr>
          <a:spLocks noChangeAspect="1"/>
        </xdr:cNvSpPr>
      </xdr:nvSpPr>
      <xdr:spPr>
        <a:xfrm>
          <a:off x="819150" y="29918025"/>
          <a:ext cx="43815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76300"/>
    <xdr:sp>
      <xdr:nvSpPr>
        <xdr:cNvPr id="3798" name="AutoShape 2"/>
        <xdr:cNvSpPr>
          <a:spLocks noChangeAspect="1"/>
        </xdr:cNvSpPr>
      </xdr:nvSpPr>
      <xdr:spPr>
        <a:xfrm>
          <a:off x="819150" y="29918025"/>
          <a:ext cx="43815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799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800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801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802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03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04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05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06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07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08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47750"/>
    <xdr:sp>
      <xdr:nvSpPr>
        <xdr:cNvPr id="3809" name="AutoShape 2"/>
        <xdr:cNvSpPr>
          <a:spLocks noChangeAspect="1"/>
        </xdr:cNvSpPr>
      </xdr:nvSpPr>
      <xdr:spPr>
        <a:xfrm>
          <a:off x="819150" y="29918025"/>
          <a:ext cx="43815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47750"/>
    <xdr:sp>
      <xdr:nvSpPr>
        <xdr:cNvPr id="3810" name="AutoShape 2"/>
        <xdr:cNvSpPr>
          <a:spLocks noChangeAspect="1"/>
        </xdr:cNvSpPr>
      </xdr:nvSpPr>
      <xdr:spPr>
        <a:xfrm>
          <a:off x="819150" y="29918025"/>
          <a:ext cx="43815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11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12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13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14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15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16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17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18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19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20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47750"/>
    <xdr:sp>
      <xdr:nvSpPr>
        <xdr:cNvPr id="3821" name="AutoShape 2"/>
        <xdr:cNvSpPr>
          <a:spLocks noChangeAspect="1"/>
        </xdr:cNvSpPr>
      </xdr:nvSpPr>
      <xdr:spPr>
        <a:xfrm>
          <a:off x="819150" y="29918025"/>
          <a:ext cx="43815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47750"/>
    <xdr:sp>
      <xdr:nvSpPr>
        <xdr:cNvPr id="3822" name="AutoShape 2"/>
        <xdr:cNvSpPr>
          <a:spLocks noChangeAspect="1"/>
        </xdr:cNvSpPr>
      </xdr:nvSpPr>
      <xdr:spPr>
        <a:xfrm>
          <a:off x="819150" y="29918025"/>
          <a:ext cx="43815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23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24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25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26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27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28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29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30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31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32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47750"/>
    <xdr:sp>
      <xdr:nvSpPr>
        <xdr:cNvPr id="3833" name="AutoShape 2"/>
        <xdr:cNvSpPr>
          <a:spLocks noChangeAspect="1"/>
        </xdr:cNvSpPr>
      </xdr:nvSpPr>
      <xdr:spPr>
        <a:xfrm>
          <a:off x="819150" y="29918025"/>
          <a:ext cx="43815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47750"/>
    <xdr:sp>
      <xdr:nvSpPr>
        <xdr:cNvPr id="3834" name="AutoShape 2"/>
        <xdr:cNvSpPr>
          <a:spLocks noChangeAspect="1"/>
        </xdr:cNvSpPr>
      </xdr:nvSpPr>
      <xdr:spPr>
        <a:xfrm>
          <a:off x="819150" y="29918025"/>
          <a:ext cx="43815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35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36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37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38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39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40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41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42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43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44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47750"/>
    <xdr:sp>
      <xdr:nvSpPr>
        <xdr:cNvPr id="3845" name="AutoShape 2"/>
        <xdr:cNvSpPr>
          <a:spLocks noChangeAspect="1"/>
        </xdr:cNvSpPr>
      </xdr:nvSpPr>
      <xdr:spPr>
        <a:xfrm>
          <a:off x="819150" y="29918025"/>
          <a:ext cx="43815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47750"/>
    <xdr:sp>
      <xdr:nvSpPr>
        <xdr:cNvPr id="3846" name="AutoShape 2"/>
        <xdr:cNvSpPr>
          <a:spLocks noChangeAspect="1"/>
        </xdr:cNvSpPr>
      </xdr:nvSpPr>
      <xdr:spPr>
        <a:xfrm>
          <a:off x="819150" y="29918025"/>
          <a:ext cx="43815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47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48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49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50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51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52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53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54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55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56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47775"/>
    <xdr:sp>
      <xdr:nvSpPr>
        <xdr:cNvPr id="3857" name="AutoShape 2"/>
        <xdr:cNvSpPr>
          <a:spLocks noChangeAspect="1"/>
        </xdr:cNvSpPr>
      </xdr:nvSpPr>
      <xdr:spPr>
        <a:xfrm>
          <a:off x="819150" y="29918025"/>
          <a:ext cx="438150" cy="1247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47775"/>
    <xdr:sp>
      <xdr:nvSpPr>
        <xdr:cNvPr id="3858" name="AutoShape 2"/>
        <xdr:cNvSpPr>
          <a:spLocks noChangeAspect="1"/>
        </xdr:cNvSpPr>
      </xdr:nvSpPr>
      <xdr:spPr>
        <a:xfrm>
          <a:off x="819150" y="29918025"/>
          <a:ext cx="438150" cy="1247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59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60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61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62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63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64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65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66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67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68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47775"/>
    <xdr:sp>
      <xdr:nvSpPr>
        <xdr:cNvPr id="3869" name="AutoShape 2"/>
        <xdr:cNvSpPr>
          <a:spLocks noChangeAspect="1"/>
        </xdr:cNvSpPr>
      </xdr:nvSpPr>
      <xdr:spPr>
        <a:xfrm>
          <a:off x="819150" y="29918025"/>
          <a:ext cx="438150" cy="1247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47775"/>
    <xdr:sp>
      <xdr:nvSpPr>
        <xdr:cNvPr id="3870" name="AutoShape 2"/>
        <xdr:cNvSpPr>
          <a:spLocks noChangeAspect="1"/>
        </xdr:cNvSpPr>
      </xdr:nvSpPr>
      <xdr:spPr>
        <a:xfrm>
          <a:off x="819150" y="29918025"/>
          <a:ext cx="438150" cy="1247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71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72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73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3874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75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76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77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78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79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80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47750"/>
    <xdr:sp>
      <xdr:nvSpPr>
        <xdr:cNvPr id="3881" name="AutoShape 2"/>
        <xdr:cNvSpPr>
          <a:spLocks noChangeAspect="1"/>
        </xdr:cNvSpPr>
      </xdr:nvSpPr>
      <xdr:spPr>
        <a:xfrm>
          <a:off x="819150" y="29918025"/>
          <a:ext cx="43815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47750"/>
    <xdr:sp>
      <xdr:nvSpPr>
        <xdr:cNvPr id="3882" name="AutoShape 2"/>
        <xdr:cNvSpPr>
          <a:spLocks noChangeAspect="1"/>
        </xdr:cNvSpPr>
      </xdr:nvSpPr>
      <xdr:spPr>
        <a:xfrm>
          <a:off x="819150" y="29918025"/>
          <a:ext cx="43815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83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84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85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86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87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88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89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90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91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92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47750"/>
    <xdr:sp>
      <xdr:nvSpPr>
        <xdr:cNvPr id="3893" name="AutoShape 2"/>
        <xdr:cNvSpPr>
          <a:spLocks noChangeAspect="1"/>
        </xdr:cNvSpPr>
      </xdr:nvSpPr>
      <xdr:spPr>
        <a:xfrm>
          <a:off x="819150" y="29918025"/>
          <a:ext cx="43815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47750"/>
    <xdr:sp>
      <xdr:nvSpPr>
        <xdr:cNvPr id="3894" name="AutoShape 2"/>
        <xdr:cNvSpPr>
          <a:spLocks noChangeAspect="1"/>
        </xdr:cNvSpPr>
      </xdr:nvSpPr>
      <xdr:spPr>
        <a:xfrm>
          <a:off x="819150" y="29918025"/>
          <a:ext cx="438150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95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96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97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057275"/>
    <xdr:sp>
      <xdr:nvSpPr>
        <xdr:cNvPr id="3898" name="AutoShape 2"/>
        <xdr:cNvSpPr>
          <a:spLocks noChangeAspect="1"/>
        </xdr:cNvSpPr>
      </xdr:nvSpPr>
      <xdr:spPr>
        <a:xfrm>
          <a:off x="819150" y="29918025"/>
          <a:ext cx="4381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899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900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901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76300"/>
    <xdr:sp>
      <xdr:nvSpPr>
        <xdr:cNvPr id="3902" name="AutoShape 2"/>
        <xdr:cNvSpPr>
          <a:spLocks noChangeAspect="1"/>
        </xdr:cNvSpPr>
      </xdr:nvSpPr>
      <xdr:spPr>
        <a:xfrm>
          <a:off x="819150" y="29918025"/>
          <a:ext cx="43815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76300"/>
    <xdr:sp>
      <xdr:nvSpPr>
        <xdr:cNvPr id="3903" name="AutoShape 2"/>
        <xdr:cNvSpPr>
          <a:spLocks noChangeAspect="1"/>
        </xdr:cNvSpPr>
      </xdr:nvSpPr>
      <xdr:spPr>
        <a:xfrm>
          <a:off x="819150" y="29918025"/>
          <a:ext cx="43815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904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905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906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907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908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909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910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911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76300"/>
    <xdr:sp>
      <xdr:nvSpPr>
        <xdr:cNvPr id="3912" name="AutoShape 2"/>
        <xdr:cNvSpPr>
          <a:spLocks noChangeAspect="1"/>
        </xdr:cNvSpPr>
      </xdr:nvSpPr>
      <xdr:spPr>
        <a:xfrm>
          <a:off x="819150" y="29918025"/>
          <a:ext cx="43815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76300"/>
    <xdr:sp>
      <xdr:nvSpPr>
        <xdr:cNvPr id="3913" name="AutoShape 2"/>
        <xdr:cNvSpPr>
          <a:spLocks noChangeAspect="1"/>
        </xdr:cNvSpPr>
      </xdr:nvSpPr>
      <xdr:spPr>
        <a:xfrm>
          <a:off x="819150" y="29918025"/>
          <a:ext cx="43815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914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915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916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3917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1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1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2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392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392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2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2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2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2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2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2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2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3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3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3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393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393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3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3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3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3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3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4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4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4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4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4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394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394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4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4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4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5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5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5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5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5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5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5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395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395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5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6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6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6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6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6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6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6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6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6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396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397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7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7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7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7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7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7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7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7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7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8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398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398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8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8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8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8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8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8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8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9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9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9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399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399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9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9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9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9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399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0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0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0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0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0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0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0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0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0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0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1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1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1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1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1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1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1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1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1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1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2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2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2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2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2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2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2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2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2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2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3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3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3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3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3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3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3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3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3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3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4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4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4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4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4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4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4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4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4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4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5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5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5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5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5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5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5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5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5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5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6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6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6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6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6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6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6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6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6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6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7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7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7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7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7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7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7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7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7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7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8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8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8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8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8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8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8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8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8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8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9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9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9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9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9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9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09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9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9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09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0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0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0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0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0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0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0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10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10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0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1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1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1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1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1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1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1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1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1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11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12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2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2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2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2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2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2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2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2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2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3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13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13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3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3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3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3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3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3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3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4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4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4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14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14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4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4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4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4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4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5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5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5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5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5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15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15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5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5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5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6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6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6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6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16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16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6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6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6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6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7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7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7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7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7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7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17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17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7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7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8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8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8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8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8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8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8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8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18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18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9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9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9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9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9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9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9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9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9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19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0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0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0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0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0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0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0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0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0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0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1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1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1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1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1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1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1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1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1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1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2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2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2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2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2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2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2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2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2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2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3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3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3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3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3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3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3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3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3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3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4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4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4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4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4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4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4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4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4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4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5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5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5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5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5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5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5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5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5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5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6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6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6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6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6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6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6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6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6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6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7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7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7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7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7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7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7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7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7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7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8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8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8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8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8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8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8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8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8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8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9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9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9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9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29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9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9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9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9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29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0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0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0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0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0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30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30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0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0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0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1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1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1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1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1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1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1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31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31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1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2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2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32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4323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4324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4325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47775"/>
    <xdr:sp>
      <xdr:nvSpPr>
        <xdr:cNvPr id="4326" name="AutoShape 2"/>
        <xdr:cNvSpPr>
          <a:spLocks noChangeAspect="1"/>
        </xdr:cNvSpPr>
      </xdr:nvSpPr>
      <xdr:spPr>
        <a:xfrm>
          <a:off x="819150" y="29918025"/>
          <a:ext cx="438150" cy="1247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47775"/>
    <xdr:sp>
      <xdr:nvSpPr>
        <xdr:cNvPr id="4327" name="AutoShape 2"/>
        <xdr:cNvSpPr>
          <a:spLocks noChangeAspect="1"/>
        </xdr:cNvSpPr>
      </xdr:nvSpPr>
      <xdr:spPr>
        <a:xfrm>
          <a:off x="819150" y="29918025"/>
          <a:ext cx="438150" cy="1247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4328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4329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4330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4331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4332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4333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4334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4335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47775"/>
    <xdr:sp>
      <xdr:nvSpPr>
        <xdr:cNvPr id="4336" name="AutoShape 2"/>
        <xdr:cNvSpPr>
          <a:spLocks noChangeAspect="1"/>
        </xdr:cNvSpPr>
      </xdr:nvSpPr>
      <xdr:spPr>
        <a:xfrm>
          <a:off x="819150" y="29918025"/>
          <a:ext cx="438150" cy="1247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47775"/>
    <xdr:sp>
      <xdr:nvSpPr>
        <xdr:cNvPr id="4337" name="AutoShape 2"/>
        <xdr:cNvSpPr>
          <a:spLocks noChangeAspect="1"/>
        </xdr:cNvSpPr>
      </xdr:nvSpPr>
      <xdr:spPr>
        <a:xfrm>
          <a:off x="819150" y="29918025"/>
          <a:ext cx="438150" cy="1247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4338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4339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4340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1266825"/>
    <xdr:sp>
      <xdr:nvSpPr>
        <xdr:cNvPr id="4341" name="AutoShape 2"/>
        <xdr:cNvSpPr>
          <a:spLocks noChangeAspect="1"/>
        </xdr:cNvSpPr>
      </xdr:nvSpPr>
      <xdr:spPr>
        <a:xfrm>
          <a:off x="819150" y="29918025"/>
          <a:ext cx="438150" cy="126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342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343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344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4345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4346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347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348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349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350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351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352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353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354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4355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4356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357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358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359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360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61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62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63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364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365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66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67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68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69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70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71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72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73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374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375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76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77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78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79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80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81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82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383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384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85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86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87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88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89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90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91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92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393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394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95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96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97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98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399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00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01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402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403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04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05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06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07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08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09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10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11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412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413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14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15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16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17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18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19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20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421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422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23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24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25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26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27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28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29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30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431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432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33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34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35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36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437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438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439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4440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4441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442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443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444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445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446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447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448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449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4450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14375"/>
    <xdr:sp>
      <xdr:nvSpPr>
        <xdr:cNvPr id="4451" name="AutoShape 2"/>
        <xdr:cNvSpPr>
          <a:spLocks noChangeAspect="1"/>
        </xdr:cNvSpPr>
      </xdr:nvSpPr>
      <xdr:spPr>
        <a:xfrm>
          <a:off x="819150" y="29918025"/>
          <a:ext cx="4381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452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453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723900"/>
    <xdr:sp>
      <xdr:nvSpPr>
        <xdr:cNvPr id="4454" name="AutoShape 2"/>
        <xdr:cNvSpPr>
          <a:spLocks noChangeAspect="1"/>
        </xdr:cNvSpPr>
      </xdr:nvSpPr>
      <xdr:spPr>
        <a:xfrm>
          <a:off x="819150" y="29918025"/>
          <a:ext cx="4381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55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56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57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458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459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60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61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62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63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64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65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66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67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468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42925"/>
    <xdr:sp>
      <xdr:nvSpPr>
        <xdr:cNvPr id="4469" name="AutoShape 2"/>
        <xdr:cNvSpPr>
          <a:spLocks noChangeAspect="1"/>
        </xdr:cNvSpPr>
      </xdr:nvSpPr>
      <xdr:spPr>
        <a:xfrm>
          <a:off x="819150" y="29918025"/>
          <a:ext cx="438150" cy="542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70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71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72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552450"/>
    <xdr:sp>
      <xdr:nvSpPr>
        <xdr:cNvPr id="4473" name="AutoShape 2"/>
        <xdr:cNvSpPr>
          <a:spLocks noChangeAspect="1"/>
        </xdr:cNvSpPr>
      </xdr:nvSpPr>
      <xdr:spPr>
        <a:xfrm>
          <a:off x="819150" y="29918025"/>
          <a:ext cx="4381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4474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4475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4476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76300"/>
    <xdr:sp>
      <xdr:nvSpPr>
        <xdr:cNvPr id="4477" name="AutoShape 2"/>
        <xdr:cNvSpPr>
          <a:spLocks noChangeAspect="1"/>
        </xdr:cNvSpPr>
      </xdr:nvSpPr>
      <xdr:spPr>
        <a:xfrm>
          <a:off x="819150" y="29918025"/>
          <a:ext cx="43815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76300"/>
    <xdr:sp>
      <xdr:nvSpPr>
        <xdr:cNvPr id="4478" name="AutoShape 2"/>
        <xdr:cNvSpPr>
          <a:spLocks noChangeAspect="1"/>
        </xdr:cNvSpPr>
      </xdr:nvSpPr>
      <xdr:spPr>
        <a:xfrm>
          <a:off x="819150" y="29918025"/>
          <a:ext cx="43815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4479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4480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4481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4482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4483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4484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4485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4486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76300"/>
    <xdr:sp>
      <xdr:nvSpPr>
        <xdr:cNvPr id="4487" name="AutoShape 2"/>
        <xdr:cNvSpPr>
          <a:spLocks noChangeAspect="1"/>
        </xdr:cNvSpPr>
      </xdr:nvSpPr>
      <xdr:spPr>
        <a:xfrm>
          <a:off x="819150" y="29918025"/>
          <a:ext cx="43815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76300"/>
    <xdr:sp>
      <xdr:nvSpPr>
        <xdr:cNvPr id="4488" name="AutoShape 2"/>
        <xdr:cNvSpPr>
          <a:spLocks noChangeAspect="1"/>
        </xdr:cNvSpPr>
      </xdr:nvSpPr>
      <xdr:spPr>
        <a:xfrm>
          <a:off x="819150" y="29918025"/>
          <a:ext cx="438150" cy="876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4489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4490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4491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885825"/>
    <xdr:sp>
      <xdr:nvSpPr>
        <xdr:cNvPr id="4492" name="AutoShape 2"/>
        <xdr:cNvSpPr>
          <a:spLocks noChangeAspect="1"/>
        </xdr:cNvSpPr>
      </xdr:nvSpPr>
      <xdr:spPr>
        <a:xfrm>
          <a:off x="819150" y="29918025"/>
          <a:ext cx="43815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49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49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49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49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49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49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49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0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0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0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0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0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0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0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0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50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50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1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1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1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1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1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1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1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1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1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1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52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52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2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2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2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2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2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2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2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2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3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3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53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53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3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3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3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3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3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3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4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4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4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4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54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54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4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4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4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4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5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5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5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5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5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5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55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55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5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5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6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6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6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6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6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6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6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6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56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56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7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7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7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7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74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75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76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7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7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79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80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81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82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83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84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85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86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87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88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8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59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91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92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93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94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95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96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97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98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599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00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0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0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03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04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05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06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07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08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09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10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11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12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1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1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15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16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17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18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19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20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21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22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23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24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2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2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27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28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29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30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31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32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33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34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35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36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3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3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39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40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41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42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43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44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45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46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47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48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4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5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51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52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53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400050"/>
    <xdr:sp>
      <xdr:nvSpPr>
        <xdr:cNvPr id="4654" name="AutoShape 2"/>
        <xdr:cNvSpPr>
          <a:spLocks noChangeAspect="1"/>
        </xdr:cNvSpPr>
      </xdr:nvSpPr>
      <xdr:spPr>
        <a:xfrm>
          <a:off x="819150" y="299180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5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5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5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65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65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6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6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6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6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6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6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6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6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6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6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67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67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7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7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7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7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7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7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7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7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8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8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68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68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8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8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8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8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8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8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9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9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9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9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69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69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9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9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9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69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0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0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0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0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0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0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0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0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0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0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1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1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1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1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1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1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1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1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1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1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2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2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2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2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2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2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2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2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2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2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3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3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3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3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3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3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3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3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3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3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4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4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4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4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4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4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4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4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4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4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5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51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52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5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5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5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5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5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5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5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6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6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6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63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64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6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6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6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6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6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7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7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7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7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7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75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76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7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7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7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8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8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8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8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8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8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8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87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88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89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90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9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9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9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94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95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96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97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798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799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81000"/>
    <xdr:sp>
      <xdr:nvSpPr>
        <xdr:cNvPr id="4800" name="AutoShape 2"/>
        <xdr:cNvSpPr>
          <a:spLocks noChangeAspect="1"/>
        </xdr:cNvSpPr>
      </xdr:nvSpPr>
      <xdr:spPr>
        <a:xfrm>
          <a:off x="819150" y="299180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801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802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485775</xdr:colOff>
      <xdr:row>104</xdr:row>
      <xdr:rowOff>0</xdr:rowOff>
    </xdr:from>
    <xdr:ext cx="438150" cy="390525"/>
    <xdr:sp>
      <xdr:nvSpPr>
        <xdr:cNvPr id="4803" name="AutoShape 2"/>
        <xdr:cNvSpPr>
          <a:spLocks noChangeAspect="1"/>
        </xdr:cNvSpPr>
      </xdr:nvSpPr>
      <xdr:spPr>
        <a:xfrm>
          <a:off x="819150" y="29918025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476250</xdr:colOff>
      <xdr:row>107</xdr:row>
      <xdr:rowOff>9525</xdr:rowOff>
    </xdr:from>
    <xdr:ext cx="438150" cy="381000"/>
    <xdr:sp>
      <xdr:nvSpPr>
        <xdr:cNvPr id="4804" name="AutoShape 2"/>
        <xdr:cNvSpPr>
          <a:spLocks noChangeAspect="1"/>
        </xdr:cNvSpPr>
      </xdr:nvSpPr>
      <xdr:spPr>
        <a:xfrm>
          <a:off x="809625" y="30413325"/>
          <a:ext cx="4381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12"/>
  <sheetViews>
    <sheetView tabSelected="1" zoomScaleSheetLayoutView="87" zoomScalePageLayoutView="90" workbookViewId="0" topLeftCell="A177">
      <selection activeCell="F190" sqref="F190"/>
    </sheetView>
  </sheetViews>
  <sheetFormatPr defaultColWidth="11.421875" defaultRowHeight="12.75"/>
  <cols>
    <col min="1" max="1" width="5.00390625" style="139" bestFit="1" customWidth="1"/>
    <col min="2" max="2" width="7.28125" style="139" bestFit="1" customWidth="1"/>
    <col min="3" max="3" width="75.7109375" style="140" customWidth="1"/>
    <col min="4" max="4" width="7.421875" style="141" bestFit="1" customWidth="1"/>
    <col min="5" max="5" width="5.8515625" style="142" bestFit="1" customWidth="1"/>
    <col min="6" max="6" width="9.8515625" style="143" bestFit="1" customWidth="1"/>
    <col min="7" max="7" width="13.00390625" style="143" bestFit="1" customWidth="1"/>
    <col min="8" max="8" width="11.8515625" style="143" bestFit="1" customWidth="1"/>
    <col min="9" max="9" width="9.8515625" style="143" bestFit="1" customWidth="1"/>
    <col min="10" max="10" width="13.00390625" style="143" bestFit="1" customWidth="1"/>
    <col min="11" max="11" width="11.8515625" style="143" bestFit="1" customWidth="1"/>
    <col min="12" max="242" width="11.421875" style="31" customWidth="1"/>
    <col min="243" max="243" width="56.28125" style="31" customWidth="1"/>
    <col min="244" max="16384" width="11.421875" style="31" customWidth="1"/>
  </cols>
  <sheetData>
    <row r="1" spans="1:11" s="23" customFormat="1" ht="12.75">
      <c r="A1" s="209" t="s">
        <v>2</v>
      </c>
      <c r="B1" s="210"/>
      <c r="C1" s="210"/>
      <c r="D1" s="210"/>
      <c r="E1" s="210"/>
      <c r="F1" s="210"/>
      <c r="G1" s="210"/>
      <c r="H1" s="210"/>
      <c r="I1" s="195" t="s">
        <v>63</v>
      </c>
      <c r="J1" s="195"/>
      <c r="K1" s="196"/>
    </row>
    <row r="2" spans="1:11" s="23" customFormat="1" ht="12.75">
      <c r="A2" s="211"/>
      <c r="B2" s="212"/>
      <c r="C2" s="212"/>
      <c r="D2" s="212"/>
      <c r="E2" s="212"/>
      <c r="F2" s="212"/>
      <c r="G2" s="212"/>
      <c r="H2" s="212"/>
      <c r="I2" s="197"/>
      <c r="J2" s="197"/>
      <c r="K2" s="198"/>
    </row>
    <row r="3" spans="1:11" ht="12.75">
      <c r="A3" s="213" t="s">
        <v>102</v>
      </c>
      <c r="B3" s="214"/>
      <c r="C3" s="214"/>
      <c r="D3" s="214"/>
      <c r="E3" s="214"/>
      <c r="F3" s="214"/>
      <c r="G3" s="214"/>
      <c r="H3" s="214"/>
      <c r="I3" s="51"/>
      <c r="J3" s="51"/>
      <c r="K3" s="52"/>
    </row>
    <row r="4" spans="1:11" ht="12.75">
      <c r="A4" s="213" t="s">
        <v>103</v>
      </c>
      <c r="B4" s="214"/>
      <c r="C4" s="214"/>
      <c r="D4" s="214"/>
      <c r="E4" s="214"/>
      <c r="F4" s="214"/>
      <c r="G4" s="214"/>
      <c r="H4" s="214"/>
      <c r="I4" s="215" t="s">
        <v>61</v>
      </c>
      <c r="J4" s="216"/>
      <c r="K4" s="53">
        <v>0.25</v>
      </c>
    </row>
    <row r="5" spans="1:11" ht="12.75">
      <c r="A5" s="213" t="s">
        <v>483</v>
      </c>
      <c r="B5" s="214"/>
      <c r="C5" s="214"/>
      <c r="D5" s="214"/>
      <c r="E5" s="214"/>
      <c r="F5" s="214"/>
      <c r="G5" s="214"/>
      <c r="H5" s="214"/>
      <c r="I5" s="54"/>
      <c r="J5" s="51"/>
      <c r="K5" s="55"/>
    </row>
    <row r="6" spans="1:11" ht="12.75" customHeight="1">
      <c r="A6" s="213" t="s">
        <v>69</v>
      </c>
      <c r="B6" s="214"/>
      <c r="C6" s="214"/>
      <c r="D6" s="214"/>
      <c r="E6" s="214"/>
      <c r="F6" s="214"/>
      <c r="G6" s="214"/>
      <c r="H6" s="214"/>
      <c r="I6" s="227" t="s">
        <v>62</v>
      </c>
      <c r="J6" s="228"/>
      <c r="K6" s="231">
        <v>1.1266</v>
      </c>
    </row>
    <row r="7" spans="1:11" ht="24.75" customHeight="1">
      <c r="A7" s="213" t="s">
        <v>488</v>
      </c>
      <c r="B7" s="214"/>
      <c r="C7" s="214"/>
      <c r="D7" s="214"/>
      <c r="E7" s="214"/>
      <c r="F7" s="214"/>
      <c r="G7" s="214"/>
      <c r="H7" s="214"/>
      <c r="I7" s="229"/>
      <c r="J7" s="230"/>
      <c r="K7" s="232"/>
    </row>
    <row r="8" spans="1:11" ht="12.75">
      <c r="A8" s="56"/>
      <c r="B8" s="57"/>
      <c r="C8" s="57"/>
      <c r="D8" s="57"/>
      <c r="E8" s="57"/>
      <c r="F8" s="57"/>
      <c r="G8" s="57"/>
      <c r="H8" s="57"/>
      <c r="I8" s="51"/>
      <c r="J8" s="51"/>
      <c r="K8" s="52"/>
    </row>
    <row r="9" spans="1:251" s="59" customFormat="1" ht="15">
      <c r="A9" s="199" t="s">
        <v>64</v>
      </c>
      <c r="B9" s="200"/>
      <c r="C9" s="200"/>
      <c r="D9" s="200"/>
      <c r="E9" s="200"/>
      <c r="F9" s="200"/>
      <c r="G9" s="200"/>
      <c r="H9" s="200"/>
      <c r="I9" s="200"/>
      <c r="J9" s="200"/>
      <c r="K9" s="201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59" customFormat="1" ht="15">
      <c r="A10" s="202" t="s">
        <v>65</v>
      </c>
      <c r="B10" s="204"/>
      <c r="C10" s="221"/>
      <c r="D10" s="222"/>
      <c r="E10" s="222"/>
      <c r="F10" s="223"/>
      <c r="G10" s="60" t="s">
        <v>66</v>
      </c>
      <c r="H10" s="221"/>
      <c r="I10" s="222"/>
      <c r="J10" s="222"/>
      <c r="K10" s="224"/>
      <c r="L10" s="58"/>
      <c r="M10" s="58"/>
      <c r="N10" s="61"/>
      <c r="O10" s="58"/>
      <c r="P10" s="58"/>
      <c r="Q10" s="58"/>
      <c r="R10" s="58"/>
      <c r="S10" s="58"/>
      <c r="T10" s="58"/>
      <c r="U10" s="58"/>
      <c r="V10" s="61"/>
      <c r="W10" s="58"/>
      <c r="X10" s="58"/>
      <c r="Y10" s="58"/>
      <c r="Z10" s="58"/>
      <c r="AA10" s="58"/>
      <c r="AB10" s="58"/>
      <c r="AC10" s="58"/>
      <c r="AD10" s="61"/>
      <c r="AE10" s="58"/>
      <c r="AF10" s="58"/>
      <c r="AG10" s="58"/>
      <c r="AH10" s="58"/>
      <c r="AI10" s="58"/>
      <c r="AJ10" s="58"/>
      <c r="AK10" s="58"/>
      <c r="AL10" s="61"/>
      <c r="AM10" s="58"/>
      <c r="AN10" s="58"/>
      <c r="AO10" s="58"/>
      <c r="AP10" s="58"/>
      <c r="AQ10" s="58"/>
      <c r="AR10" s="58"/>
      <c r="AS10" s="58"/>
      <c r="AT10" s="61"/>
      <c r="AU10" s="58"/>
      <c r="AV10" s="58"/>
      <c r="AW10" s="58"/>
      <c r="AX10" s="58"/>
      <c r="AY10" s="58"/>
      <c r="AZ10" s="58"/>
      <c r="BA10" s="58"/>
      <c r="BB10" s="61"/>
      <c r="BC10" s="58"/>
      <c r="BD10" s="58"/>
      <c r="BE10" s="58"/>
      <c r="BF10" s="58"/>
      <c r="BG10" s="58"/>
      <c r="BH10" s="58"/>
      <c r="BI10" s="58"/>
      <c r="BJ10" s="61"/>
      <c r="BK10" s="58"/>
      <c r="BL10" s="58"/>
      <c r="BM10" s="58"/>
      <c r="BN10" s="58"/>
      <c r="BO10" s="58"/>
      <c r="BP10" s="58"/>
      <c r="BQ10" s="58"/>
      <c r="BR10" s="61"/>
      <c r="BS10" s="58"/>
      <c r="BT10" s="58"/>
      <c r="BU10" s="58"/>
      <c r="BV10" s="58"/>
      <c r="BW10" s="58"/>
      <c r="BX10" s="58"/>
      <c r="BY10" s="58"/>
      <c r="BZ10" s="61"/>
      <c r="CA10" s="58"/>
      <c r="CB10" s="58"/>
      <c r="CC10" s="58"/>
      <c r="CD10" s="58"/>
      <c r="CE10" s="58"/>
      <c r="CF10" s="58"/>
      <c r="CG10" s="58"/>
      <c r="CH10" s="61"/>
      <c r="CI10" s="58"/>
      <c r="CJ10" s="58"/>
      <c r="CK10" s="58"/>
      <c r="CL10" s="58"/>
      <c r="CM10" s="58"/>
      <c r="CN10" s="58"/>
      <c r="CO10" s="58"/>
      <c r="CP10" s="61"/>
      <c r="CQ10" s="58"/>
      <c r="CR10" s="58"/>
      <c r="CS10" s="58"/>
      <c r="CT10" s="58"/>
      <c r="CU10" s="58"/>
      <c r="CV10" s="58"/>
      <c r="CW10" s="58"/>
      <c r="CX10" s="61"/>
      <c r="CY10" s="58"/>
      <c r="CZ10" s="58"/>
      <c r="DA10" s="58"/>
      <c r="DB10" s="58"/>
      <c r="DC10" s="58"/>
      <c r="DD10" s="58"/>
      <c r="DE10" s="58"/>
      <c r="DF10" s="61"/>
      <c r="DG10" s="58"/>
      <c r="DH10" s="58"/>
      <c r="DI10" s="58"/>
      <c r="DJ10" s="58"/>
      <c r="DK10" s="58"/>
      <c r="DL10" s="58"/>
      <c r="DM10" s="58"/>
      <c r="DN10" s="61"/>
      <c r="DO10" s="58"/>
      <c r="DP10" s="58"/>
      <c r="DQ10" s="58"/>
      <c r="DR10" s="58"/>
      <c r="DS10" s="58"/>
      <c r="DT10" s="58"/>
      <c r="DU10" s="58"/>
      <c r="DV10" s="61"/>
      <c r="DW10" s="58"/>
      <c r="DX10" s="58"/>
      <c r="DY10" s="58"/>
      <c r="DZ10" s="58"/>
      <c r="EA10" s="58"/>
      <c r="EB10" s="58"/>
      <c r="EC10" s="58"/>
      <c r="ED10" s="61"/>
      <c r="EE10" s="58"/>
      <c r="EF10" s="58"/>
      <c r="EG10" s="58"/>
      <c r="EH10" s="58"/>
      <c r="EI10" s="58"/>
      <c r="EJ10" s="58"/>
      <c r="EK10" s="58"/>
      <c r="EL10" s="61"/>
      <c r="EM10" s="58"/>
      <c r="EN10" s="58"/>
      <c r="EO10" s="58"/>
      <c r="EP10" s="58"/>
      <c r="EQ10" s="58"/>
      <c r="ER10" s="58"/>
      <c r="ES10" s="58"/>
      <c r="ET10" s="61"/>
      <c r="EU10" s="58"/>
      <c r="EV10" s="58"/>
      <c r="EW10" s="58"/>
      <c r="EX10" s="58"/>
      <c r="EY10" s="58"/>
      <c r="EZ10" s="58"/>
      <c r="FA10" s="58"/>
      <c r="FB10" s="61"/>
      <c r="FC10" s="58"/>
      <c r="FD10" s="58"/>
      <c r="FE10" s="58"/>
      <c r="FF10" s="58"/>
      <c r="FG10" s="58"/>
      <c r="FH10" s="58"/>
      <c r="FI10" s="58"/>
      <c r="FJ10" s="61"/>
      <c r="FK10" s="58"/>
      <c r="FL10" s="58"/>
      <c r="FM10" s="58"/>
      <c r="FN10" s="58"/>
      <c r="FO10" s="58"/>
      <c r="FP10" s="58"/>
      <c r="FQ10" s="58"/>
      <c r="FR10" s="61"/>
      <c r="FS10" s="58"/>
      <c r="FT10" s="58"/>
      <c r="FU10" s="58"/>
      <c r="FV10" s="58"/>
      <c r="FW10" s="58"/>
      <c r="FX10" s="58"/>
      <c r="FY10" s="58"/>
      <c r="FZ10" s="61"/>
      <c r="GA10" s="58"/>
      <c r="GB10" s="58"/>
      <c r="GC10" s="58"/>
      <c r="GD10" s="58"/>
      <c r="GE10" s="58"/>
      <c r="GF10" s="58"/>
      <c r="GG10" s="58"/>
      <c r="GH10" s="61"/>
      <c r="GI10" s="58"/>
      <c r="GJ10" s="58"/>
      <c r="GK10" s="58"/>
      <c r="GL10" s="58"/>
      <c r="GM10" s="58"/>
      <c r="GN10" s="58"/>
      <c r="GO10" s="58"/>
      <c r="GP10" s="61"/>
      <c r="GQ10" s="58"/>
      <c r="GR10" s="58"/>
      <c r="GS10" s="58"/>
      <c r="GT10" s="58"/>
      <c r="GU10" s="58"/>
      <c r="GV10" s="58"/>
      <c r="GW10" s="58"/>
      <c r="GX10" s="61"/>
      <c r="GY10" s="58"/>
      <c r="GZ10" s="58"/>
      <c r="HA10" s="58"/>
      <c r="HB10" s="58"/>
      <c r="HC10" s="58"/>
      <c r="HD10" s="58"/>
      <c r="HE10" s="58"/>
      <c r="HF10" s="61"/>
      <c r="HG10" s="58"/>
      <c r="HH10" s="58"/>
      <c r="HI10" s="58"/>
      <c r="HJ10" s="58"/>
      <c r="HK10" s="58"/>
      <c r="HL10" s="58"/>
      <c r="HM10" s="58"/>
      <c r="HN10" s="61"/>
      <c r="HO10" s="58"/>
      <c r="HP10" s="58"/>
      <c r="HQ10" s="58"/>
      <c r="HR10" s="58"/>
      <c r="HS10" s="58"/>
      <c r="HT10" s="58"/>
      <c r="HU10" s="58"/>
      <c r="HV10" s="61"/>
      <c r="HW10" s="58"/>
      <c r="HX10" s="58"/>
      <c r="HY10" s="58"/>
      <c r="HZ10" s="58"/>
      <c r="IA10" s="58"/>
      <c r="IB10" s="58"/>
      <c r="IC10" s="58"/>
      <c r="ID10" s="61"/>
      <c r="IE10" s="58"/>
      <c r="IF10" s="58"/>
      <c r="IG10" s="58"/>
      <c r="IH10" s="58"/>
      <c r="II10" s="58"/>
      <c r="IJ10" s="58"/>
      <c r="IK10" s="58"/>
      <c r="IL10" s="61"/>
      <c r="IM10" s="58"/>
      <c r="IN10" s="58"/>
      <c r="IO10" s="58"/>
      <c r="IP10" s="58"/>
      <c r="IQ10" s="58"/>
    </row>
    <row r="11" spans="1:251" s="59" customFormat="1" ht="15">
      <c r="A11" s="202" t="s">
        <v>68</v>
      </c>
      <c r="B11" s="203"/>
      <c r="C11" s="221"/>
      <c r="D11" s="222"/>
      <c r="E11" s="222"/>
      <c r="F11" s="223"/>
      <c r="G11" s="62" t="s">
        <v>67</v>
      </c>
      <c r="H11" s="221"/>
      <c r="I11" s="222"/>
      <c r="J11" s="222"/>
      <c r="K11" s="224"/>
      <c r="L11" s="58"/>
      <c r="M11" s="58"/>
      <c r="N11" s="61"/>
      <c r="O11" s="61"/>
      <c r="P11" s="58"/>
      <c r="Q11" s="58"/>
      <c r="R11" s="61"/>
      <c r="S11" s="61"/>
      <c r="T11" s="58"/>
      <c r="U11" s="58"/>
      <c r="V11" s="61"/>
      <c r="W11" s="61"/>
      <c r="X11" s="58"/>
      <c r="Y11" s="58"/>
      <c r="Z11" s="61"/>
      <c r="AA11" s="61"/>
      <c r="AB11" s="58"/>
      <c r="AC11" s="58"/>
      <c r="AD11" s="61"/>
      <c r="AE11" s="61"/>
      <c r="AF11" s="58"/>
      <c r="AG11" s="58"/>
      <c r="AH11" s="61"/>
      <c r="AI11" s="61"/>
      <c r="AJ11" s="58"/>
      <c r="AK11" s="58"/>
      <c r="AL11" s="61"/>
      <c r="AM11" s="61"/>
      <c r="AN11" s="58"/>
      <c r="AO11" s="58"/>
      <c r="AP11" s="61"/>
      <c r="AQ11" s="61"/>
      <c r="AR11" s="58"/>
      <c r="AS11" s="58"/>
      <c r="AT11" s="61"/>
      <c r="AU11" s="61"/>
      <c r="AV11" s="58"/>
      <c r="AW11" s="58"/>
      <c r="AX11" s="61"/>
      <c r="AY11" s="61"/>
      <c r="AZ11" s="58"/>
      <c r="BA11" s="58"/>
      <c r="BB11" s="61"/>
      <c r="BC11" s="61"/>
      <c r="BD11" s="58"/>
      <c r="BE11" s="58"/>
      <c r="BF11" s="61"/>
      <c r="BG11" s="61"/>
      <c r="BH11" s="58"/>
      <c r="BI11" s="58"/>
      <c r="BJ11" s="61"/>
      <c r="BK11" s="61"/>
      <c r="BL11" s="58"/>
      <c r="BM11" s="58"/>
      <c r="BN11" s="61"/>
      <c r="BO11" s="61"/>
      <c r="BP11" s="58"/>
      <c r="BQ11" s="58"/>
      <c r="BR11" s="61"/>
      <c r="BS11" s="61"/>
      <c r="BT11" s="58"/>
      <c r="BU11" s="58"/>
      <c r="BV11" s="61"/>
      <c r="BW11" s="61"/>
      <c r="BX11" s="58"/>
      <c r="BY11" s="58"/>
      <c r="BZ11" s="61"/>
      <c r="CA11" s="61"/>
      <c r="CB11" s="58"/>
      <c r="CC11" s="58"/>
      <c r="CD11" s="61"/>
      <c r="CE11" s="61"/>
      <c r="CF11" s="58"/>
      <c r="CG11" s="58"/>
      <c r="CH11" s="61"/>
      <c r="CI11" s="61"/>
      <c r="CJ11" s="58"/>
      <c r="CK11" s="58"/>
      <c r="CL11" s="61"/>
      <c r="CM11" s="61"/>
      <c r="CN11" s="58"/>
      <c r="CO11" s="58"/>
      <c r="CP11" s="61"/>
      <c r="CQ11" s="61"/>
      <c r="CR11" s="58"/>
      <c r="CS11" s="58"/>
      <c r="CT11" s="61"/>
      <c r="CU11" s="61"/>
      <c r="CV11" s="58"/>
      <c r="CW11" s="58"/>
      <c r="CX11" s="61"/>
      <c r="CY11" s="61"/>
      <c r="CZ11" s="58"/>
      <c r="DA11" s="58"/>
      <c r="DB11" s="61"/>
      <c r="DC11" s="61"/>
      <c r="DD11" s="58"/>
      <c r="DE11" s="58"/>
      <c r="DF11" s="61"/>
      <c r="DG11" s="61"/>
      <c r="DH11" s="58"/>
      <c r="DI11" s="58"/>
      <c r="DJ11" s="61"/>
      <c r="DK11" s="61"/>
      <c r="DL11" s="58"/>
      <c r="DM11" s="58"/>
      <c r="DN11" s="61"/>
      <c r="DO11" s="61"/>
      <c r="DP11" s="58"/>
      <c r="DQ11" s="58"/>
      <c r="DR11" s="61"/>
      <c r="DS11" s="61"/>
      <c r="DT11" s="58"/>
      <c r="DU11" s="58"/>
      <c r="DV11" s="61"/>
      <c r="DW11" s="61"/>
      <c r="DX11" s="58"/>
      <c r="DY11" s="58"/>
      <c r="DZ11" s="61"/>
      <c r="EA11" s="61"/>
      <c r="EB11" s="58"/>
      <c r="EC11" s="58"/>
      <c r="ED11" s="61"/>
      <c r="EE11" s="61"/>
      <c r="EF11" s="58"/>
      <c r="EG11" s="58"/>
      <c r="EH11" s="61"/>
      <c r="EI11" s="61"/>
      <c r="EJ11" s="58"/>
      <c r="EK11" s="58"/>
      <c r="EL11" s="61"/>
      <c r="EM11" s="61"/>
      <c r="EN11" s="58"/>
      <c r="EO11" s="58"/>
      <c r="EP11" s="61"/>
      <c r="EQ11" s="61"/>
      <c r="ER11" s="58"/>
      <c r="ES11" s="58"/>
      <c r="ET11" s="61"/>
      <c r="EU11" s="61"/>
      <c r="EV11" s="58"/>
      <c r="EW11" s="58"/>
      <c r="EX11" s="61"/>
      <c r="EY11" s="61"/>
      <c r="EZ11" s="58"/>
      <c r="FA11" s="58"/>
      <c r="FB11" s="61"/>
      <c r="FC11" s="61"/>
      <c r="FD11" s="58"/>
      <c r="FE11" s="58"/>
      <c r="FF11" s="61"/>
      <c r="FG11" s="61"/>
      <c r="FH11" s="58"/>
      <c r="FI11" s="58"/>
      <c r="FJ11" s="61"/>
      <c r="FK11" s="61"/>
      <c r="FL11" s="58"/>
      <c r="FM11" s="58"/>
      <c r="FN11" s="61"/>
      <c r="FO11" s="61"/>
      <c r="FP11" s="58"/>
      <c r="FQ11" s="58"/>
      <c r="FR11" s="61"/>
      <c r="FS11" s="61"/>
      <c r="FT11" s="58"/>
      <c r="FU11" s="58"/>
      <c r="FV11" s="61"/>
      <c r="FW11" s="61"/>
      <c r="FX11" s="58"/>
      <c r="FY11" s="58"/>
      <c r="FZ11" s="61"/>
      <c r="GA11" s="61"/>
      <c r="GB11" s="58"/>
      <c r="GC11" s="58"/>
      <c r="GD11" s="61"/>
      <c r="GE11" s="61"/>
      <c r="GF11" s="58"/>
      <c r="GG11" s="58"/>
      <c r="GH11" s="61"/>
      <c r="GI11" s="61"/>
      <c r="GJ11" s="58"/>
      <c r="GK11" s="58"/>
      <c r="GL11" s="61"/>
      <c r="GM11" s="61"/>
      <c r="GN11" s="58"/>
      <c r="GO11" s="58"/>
      <c r="GP11" s="61"/>
      <c r="GQ11" s="61"/>
      <c r="GR11" s="58"/>
      <c r="GS11" s="58"/>
      <c r="GT11" s="61"/>
      <c r="GU11" s="61"/>
      <c r="GV11" s="58"/>
      <c r="GW11" s="58"/>
      <c r="GX11" s="61"/>
      <c r="GY11" s="61"/>
      <c r="GZ11" s="58"/>
      <c r="HA11" s="58"/>
      <c r="HB11" s="61"/>
      <c r="HC11" s="61"/>
      <c r="HD11" s="58"/>
      <c r="HE11" s="58"/>
      <c r="HF11" s="61"/>
      <c r="HG11" s="61"/>
      <c r="HH11" s="58"/>
      <c r="HI11" s="58"/>
      <c r="HJ11" s="61"/>
      <c r="HK11" s="61"/>
      <c r="HL11" s="58"/>
      <c r="HM11" s="58"/>
      <c r="HN11" s="61"/>
      <c r="HO11" s="61"/>
      <c r="HP11" s="58"/>
      <c r="HQ11" s="58"/>
      <c r="HR11" s="61"/>
      <c r="HS11" s="61"/>
      <c r="HT11" s="58"/>
      <c r="HU11" s="58"/>
      <c r="HV11" s="61"/>
      <c r="HW11" s="61"/>
      <c r="HX11" s="58"/>
      <c r="HY11" s="58"/>
      <c r="HZ11" s="61"/>
      <c r="IA11" s="61"/>
      <c r="IB11" s="58"/>
      <c r="IC11" s="58"/>
      <c r="ID11" s="61"/>
      <c r="IE11" s="61"/>
      <c r="IF11" s="58"/>
      <c r="IG11" s="58"/>
      <c r="IH11" s="61"/>
      <c r="II11" s="61"/>
      <c r="IJ11" s="58"/>
      <c r="IK11" s="58"/>
      <c r="IL11" s="61"/>
      <c r="IM11" s="61"/>
      <c r="IN11" s="58"/>
      <c r="IO11" s="58"/>
      <c r="IP11" s="61"/>
      <c r="IQ11" s="61"/>
    </row>
    <row r="12" spans="1:11" s="59" customFormat="1" ht="12.75">
      <c r="A12" s="225" t="s">
        <v>3</v>
      </c>
      <c r="B12" s="219"/>
      <c r="C12" s="219" t="s">
        <v>4</v>
      </c>
      <c r="D12" s="236" t="s">
        <v>5</v>
      </c>
      <c r="E12" s="219" t="s">
        <v>6</v>
      </c>
      <c r="F12" s="207" t="s">
        <v>7</v>
      </c>
      <c r="G12" s="208"/>
      <c r="H12" s="205" t="s">
        <v>8</v>
      </c>
      <c r="I12" s="207" t="s">
        <v>60</v>
      </c>
      <c r="J12" s="208"/>
      <c r="K12" s="217" t="s">
        <v>8</v>
      </c>
    </row>
    <row r="13" spans="1:11" s="59" customFormat="1" ht="12.75">
      <c r="A13" s="226"/>
      <c r="B13" s="220"/>
      <c r="C13" s="220"/>
      <c r="D13" s="237"/>
      <c r="E13" s="220"/>
      <c r="F13" s="63" t="s">
        <v>9</v>
      </c>
      <c r="G13" s="63" t="s">
        <v>10</v>
      </c>
      <c r="H13" s="206"/>
      <c r="I13" s="63" t="s">
        <v>9</v>
      </c>
      <c r="J13" s="63" t="s">
        <v>10</v>
      </c>
      <c r="K13" s="218"/>
    </row>
    <row r="14" spans="1:11" ht="12.75">
      <c r="A14" s="64" t="s">
        <v>11</v>
      </c>
      <c r="B14" s="65"/>
      <c r="C14" s="233" t="s">
        <v>152</v>
      </c>
      <c r="D14" s="234"/>
      <c r="E14" s="234"/>
      <c r="F14" s="234"/>
      <c r="G14" s="234"/>
      <c r="H14" s="234"/>
      <c r="I14" s="234"/>
      <c r="J14" s="234"/>
      <c r="K14" s="235"/>
    </row>
    <row r="15" spans="1:11" s="23" customFormat="1" ht="12.75">
      <c r="A15" s="66"/>
      <c r="B15" s="67" t="s">
        <v>46</v>
      </c>
      <c r="C15" s="172" t="s">
        <v>13</v>
      </c>
      <c r="D15" s="173"/>
      <c r="E15" s="173"/>
      <c r="F15" s="173"/>
      <c r="G15" s="173"/>
      <c r="H15" s="173"/>
      <c r="I15" s="173"/>
      <c r="J15" s="173"/>
      <c r="K15" s="174"/>
    </row>
    <row r="16" spans="1:11" s="23" customFormat="1" ht="12.75">
      <c r="A16" s="9"/>
      <c r="B16" s="1">
        <v>1</v>
      </c>
      <c r="C16" s="169" t="s">
        <v>70</v>
      </c>
      <c r="D16" s="170"/>
      <c r="E16" s="170"/>
      <c r="F16" s="170"/>
      <c r="G16" s="170"/>
      <c r="H16" s="170"/>
      <c r="I16" s="170"/>
      <c r="J16" s="170"/>
      <c r="K16" s="171"/>
    </row>
    <row r="17" spans="1:11" s="23" customFormat="1" ht="12.75">
      <c r="A17" s="68"/>
      <c r="B17" s="27" t="s">
        <v>0</v>
      </c>
      <c r="C17" s="28" t="s">
        <v>145</v>
      </c>
      <c r="D17" s="29">
        <v>420</v>
      </c>
      <c r="E17" s="30" t="s">
        <v>16</v>
      </c>
      <c r="F17" s="25"/>
      <c r="G17" s="144"/>
      <c r="H17" s="12">
        <f aca="true" t="shared" si="0" ref="H17:H22">SUM(F17:G17)*D17</f>
        <v>0</v>
      </c>
      <c r="I17" s="69">
        <f>TRUNC(F17*(1+$K$4),2)</f>
        <v>0</v>
      </c>
      <c r="J17" s="69">
        <f>TRUNC(G17*(1+$K$4),2)</f>
        <v>0</v>
      </c>
      <c r="K17" s="70">
        <f aca="true" t="shared" si="1" ref="K17:K22">SUM(I17:J17)*D17</f>
        <v>0</v>
      </c>
    </row>
    <row r="18" spans="1:11" s="23" customFormat="1" ht="12.75">
      <c r="A18" s="68"/>
      <c r="B18" s="27" t="s">
        <v>1</v>
      </c>
      <c r="C18" s="28" t="s">
        <v>146</v>
      </c>
      <c r="D18" s="33">
        <v>15</v>
      </c>
      <c r="E18" s="30" t="s">
        <v>26</v>
      </c>
      <c r="F18" s="11" t="s">
        <v>17</v>
      </c>
      <c r="G18" s="144"/>
      <c r="H18" s="12">
        <f t="shared" si="0"/>
        <v>0</v>
      </c>
      <c r="I18" s="11" t="s">
        <v>17</v>
      </c>
      <c r="J18" s="69">
        <f>TRUNC(G18*(1+$K$4),2)</f>
        <v>0</v>
      </c>
      <c r="K18" s="70">
        <f t="shared" si="1"/>
        <v>0</v>
      </c>
    </row>
    <row r="19" spans="1:11" s="23" customFormat="1" ht="12.75">
      <c r="A19" s="68"/>
      <c r="B19" s="27" t="s">
        <v>19</v>
      </c>
      <c r="C19" s="28" t="s">
        <v>464</v>
      </c>
      <c r="D19" s="33">
        <v>20</v>
      </c>
      <c r="E19" s="30" t="s">
        <v>16</v>
      </c>
      <c r="F19" s="11" t="s">
        <v>17</v>
      </c>
      <c r="G19" s="144"/>
      <c r="H19" s="12">
        <f t="shared" si="0"/>
        <v>0</v>
      </c>
      <c r="I19" s="11" t="s">
        <v>17</v>
      </c>
      <c r="J19" s="69">
        <f>TRUNC(G19*(1+$K$4),2)</f>
        <v>0</v>
      </c>
      <c r="K19" s="70">
        <f t="shared" si="1"/>
        <v>0</v>
      </c>
    </row>
    <row r="20" spans="1:11" s="23" customFormat="1" ht="12.75">
      <c r="A20" s="68"/>
      <c r="B20" s="27" t="s">
        <v>20</v>
      </c>
      <c r="C20" s="28" t="s">
        <v>465</v>
      </c>
      <c r="D20" s="33">
        <v>20</v>
      </c>
      <c r="E20" s="30" t="s">
        <v>16</v>
      </c>
      <c r="F20" s="11" t="s">
        <v>17</v>
      </c>
      <c r="G20" s="144"/>
      <c r="H20" s="12">
        <f t="shared" si="0"/>
        <v>0</v>
      </c>
      <c r="I20" s="11" t="s">
        <v>17</v>
      </c>
      <c r="J20" s="69">
        <f>TRUNC(G20*(1+$K$4),2)</f>
        <v>0</v>
      </c>
      <c r="K20" s="70">
        <f t="shared" si="1"/>
        <v>0</v>
      </c>
    </row>
    <row r="21" spans="1:11" s="23" customFormat="1" ht="12.75">
      <c r="A21" s="68"/>
      <c r="B21" s="27" t="s">
        <v>21</v>
      </c>
      <c r="C21" s="28" t="s">
        <v>148</v>
      </c>
      <c r="D21" s="33">
        <v>12</v>
      </c>
      <c r="E21" s="30" t="s">
        <v>16</v>
      </c>
      <c r="F21" s="11" t="s">
        <v>17</v>
      </c>
      <c r="G21" s="144"/>
      <c r="H21" s="12">
        <f t="shared" si="0"/>
        <v>0</v>
      </c>
      <c r="I21" s="11" t="s">
        <v>17</v>
      </c>
      <c r="J21" s="69">
        <f>TRUNC(G21*(1+$K$4),2)</f>
        <v>0</v>
      </c>
      <c r="K21" s="70">
        <f t="shared" si="1"/>
        <v>0</v>
      </c>
    </row>
    <row r="22" spans="1:11" s="32" customFormat="1" ht="25.5">
      <c r="A22" s="68"/>
      <c r="B22" s="27" t="s">
        <v>22</v>
      </c>
      <c r="C22" s="28" t="s">
        <v>105</v>
      </c>
      <c r="D22" s="29">
        <v>30</v>
      </c>
      <c r="E22" s="30" t="s">
        <v>16</v>
      </c>
      <c r="F22" s="11" t="s">
        <v>17</v>
      </c>
      <c r="G22" s="144"/>
      <c r="H22" s="12">
        <f t="shared" si="0"/>
        <v>0</v>
      </c>
      <c r="I22" s="11" t="s">
        <v>17</v>
      </c>
      <c r="J22" s="69">
        <f>TRUNC(G22*(1+$K$4),2)</f>
        <v>0</v>
      </c>
      <c r="K22" s="70">
        <f t="shared" si="1"/>
        <v>0</v>
      </c>
    </row>
    <row r="23" spans="1:11" s="32" customFormat="1" ht="12.75">
      <c r="A23" s="68"/>
      <c r="B23" s="27" t="s">
        <v>24</v>
      </c>
      <c r="C23" s="28" t="s">
        <v>176</v>
      </c>
      <c r="D23" s="29">
        <v>58</v>
      </c>
      <c r="E23" s="30" t="s">
        <v>16</v>
      </c>
      <c r="F23" s="11" t="s">
        <v>17</v>
      </c>
      <c r="G23" s="144"/>
      <c r="H23" s="12">
        <f>SUM(F23:G23)*D23</f>
        <v>0</v>
      </c>
      <c r="I23" s="11" t="s">
        <v>17</v>
      </c>
      <c r="J23" s="69">
        <f aca="true" t="shared" si="2" ref="J23:J30">TRUNC(G23*(1+$K$4),2)</f>
        <v>0</v>
      </c>
      <c r="K23" s="70">
        <f>SUM(I23:J23)*D23</f>
        <v>0</v>
      </c>
    </row>
    <row r="24" spans="1:11" s="32" customFormat="1" ht="12.75">
      <c r="A24" s="68"/>
      <c r="B24" s="27" t="s">
        <v>101</v>
      </c>
      <c r="C24" s="28" t="s">
        <v>448</v>
      </c>
      <c r="D24" s="29">
        <v>30</v>
      </c>
      <c r="E24" s="30" t="s">
        <v>16</v>
      </c>
      <c r="F24" s="11" t="s">
        <v>17</v>
      </c>
      <c r="G24" s="144"/>
      <c r="H24" s="12">
        <f>SUM(F24:G24)*D24</f>
        <v>0</v>
      </c>
      <c r="I24" s="11" t="s">
        <v>17</v>
      </c>
      <c r="J24" s="69">
        <f>TRUNC(G24*(1+$K$4),2)</f>
        <v>0</v>
      </c>
      <c r="K24" s="70">
        <f>SUM(I24:J24)*D24</f>
        <v>0</v>
      </c>
    </row>
    <row r="25" spans="1:11" s="32" customFormat="1" ht="12.75">
      <c r="A25" s="68"/>
      <c r="B25" s="27" t="s">
        <v>23</v>
      </c>
      <c r="C25" s="28" t="s">
        <v>180</v>
      </c>
      <c r="D25" s="29">
        <v>2</v>
      </c>
      <c r="E25" s="30" t="s">
        <v>77</v>
      </c>
      <c r="F25" s="11" t="s">
        <v>17</v>
      </c>
      <c r="G25" s="144"/>
      <c r="H25" s="12">
        <f>SUM(F25:G25)*D25</f>
        <v>0</v>
      </c>
      <c r="I25" s="11" t="s">
        <v>17</v>
      </c>
      <c r="J25" s="69">
        <f t="shared" si="2"/>
        <v>0</v>
      </c>
      <c r="K25" s="70">
        <f>SUM(I25:J25)*D25</f>
        <v>0</v>
      </c>
    </row>
    <row r="26" spans="1:11" s="32" customFormat="1" ht="12.75">
      <c r="A26" s="68"/>
      <c r="B26" s="27" t="s">
        <v>91</v>
      </c>
      <c r="C26" s="28" t="s">
        <v>181</v>
      </c>
      <c r="D26" s="29">
        <v>1</v>
      </c>
      <c r="E26" s="30" t="s">
        <v>26</v>
      </c>
      <c r="F26" s="11" t="s">
        <v>17</v>
      </c>
      <c r="G26" s="144"/>
      <c r="H26" s="12">
        <f>SUM(F26:G26)*D26</f>
        <v>0</v>
      </c>
      <c r="I26" s="11" t="s">
        <v>17</v>
      </c>
      <c r="J26" s="69">
        <f t="shared" si="2"/>
        <v>0</v>
      </c>
      <c r="K26" s="70">
        <f>SUM(I26:J26)*D26</f>
        <v>0</v>
      </c>
    </row>
    <row r="27" spans="1:11" s="32" customFormat="1" ht="12.75">
      <c r="A27" s="68"/>
      <c r="B27" s="27" t="s">
        <v>99</v>
      </c>
      <c r="C27" s="28" t="s">
        <v>462</v>
      </c>
      <c r="D27" s="29">
        <v>25</v>
      </c>
      <c r="E27" s="30" t="s">
        <v>16</v>
      </c>
      <c r="F27" s="11" t="s">
        <v>17</v>
      </c>
      <c r="G27" s="144"/>
      <c r="H27" s="12">
        <f aca="true" t="shared" si="3" ref="H27:H34">SUM(F27:G27)*D27</f>
        <v>0</v>
      </c>
      <c r="I27" s="11" t="s">
        <v>17</v>
      </c>
      <c r="J27" s="69">
        <f t="shared" si="2"/>
        <v>0</v>
      </c>
      <c r="K27" s="70">
        <f aca="true" t="shared" si="4" ref="K27:K34">SUM(I27:J27)*D27</f>
        <v>0</v>
      </c>
    </row>
    <row r="28" spans="1:11" s="32" customFormat="1" ht="12.75">
      <c r="A28" s="68"/>
      <c r="B28" s="27" t="s">
        <v>149</v>
      </c>
      <c r="C28" s="28" t="s">
        <v>455</v>
      </c>
      <c r="D28" s="29">
        <v>2</v>
      </c>
      <c r="E28" s="30" t="s">
        <v>16</v>
      </c>
      <c r="F28" s="11" t="s">
        <v>17</v>
      </c>
      <c r="G28" s="144"/>
      <c r="H28" s="12">
        <f t="shared" si="3"/>
        <v>0</v>
      </c>
      <c r="I28" s="11" t="s">
        <v>17</v>
      </c>
      <c r="J28" s="69">
        <f t="shared" si="2"/>
        <v>0</v>
      </c>
      <c r="K28" s="70">
        <f t="shared" si="4"/>
        <v>0</v>
      </c>
    </row>
    <row r="29" spans="1:11" s="32" customFormat="1" ht="25.5">
      <c r="A29" s="68"/>
      <c r="B29" s="27" t="s">
        <v>169</v>
      </c>
      <c r="C29" s="28" t="s">
        <v>454</v>
      </c>
      <c r="D29" s="29">
        <v>20</v>
      </c>
      <c r="E29" s="30" t="s">
        <v>16</v>
      </c>
      <c r="F29" s="11" t="s">
        <v>17</v>
      </c>
      <c r="G29" s="144"/>
      <c r="H29" s="12">
        <f>SUM(F29:G29)*D29</f>
        <v>0</v>
      </c>
      <c r="I29" s="11" t="s">
        <v>17</v>
      </c>
      <c r="J29" s="69">
        <f>TRUNC(G29*(1+$K$4),2)</f>
        <v>0</v>
      </c>
      <c r="K29" s="70">
        <f>SUM(I29:J29)*D29</f>
        <v>0</v>
      </c>
    </row>
    <row r="30" spans="1:11" s="32" customFormat="1" ht="12.75">
      <c r="A30" s="68"/>
      <c r="B30" s="27" t="s">
        <v>170</v>
      </c>
      <c r="C30" s="28" t="s">
        <v>168</v>
      </c>
      <c r="D30" s="29">
        <v>320</v>
      </c>
      <c r="E30" s="30" t="s">
        <v>16</v>
      </c>
      <c r="F30" s="11" t="s">
        <v>17</v>
      </c>
      <c r="G30" s="144"/>
      <c r="H30" s="12">
        <f t="shared" si="3"/>
        <v>0</v>
      </c>
      <c r="I30" s="11" t="s">
        <v>17</v>
      </c>
      <c r="J30" s="69">
        <f t="shared" si="2"/>
        <v>0</v>
      </c>
      <c r="K30" s="70">
        <f t="shared" si="4"/>
        <v>0</v>
      </c>
    </row>
    <row r="31" spans="1:11" s="32" customFormat="1" ht="12.75">
      <c r="A31" s="68"/>
      <c r="B31" s="27" t="s">
        <v>177</v>
      </c>
      <c r="C31" s="28" t="s">
        <v>481</v>
      </c>
      <c r="D31" s="29">
        <v>2</v>
      </c>
      <c r="E31" s="30" t="s">
        <v>77</v>
      </c>
      <c r="F31" s="11" t="s">
        <v>17</v>
      </c>
      <c r="G31" s="144"/>
      <c r="H31" s="12">
        <f t="shared" si="3"/>
        <v>0</v>
      </c>
      <c r="I31" s="11" t="s">
        <v>17</v>
      </c>
      <c r="J31" s="69">
        <f>TRUNC(G31*(1+$K$4),2)</f>
        <v>0</v>
      </c>
      <c r="K31" s="70">
        <f t="shared" si="4"/>
        <v>0</v>
      </c>
    </row>
    <row r="32" spans="1:11" s="24" customFormat="1" ht="12.75">
      <c r="A32" s="68"/>
      <c r="B32" s="27" t="s">
        <v>178</v>
      </c>
      <c r="C32" s="28" t="s">
        <v>437</v>
      </c>
      <c r="D32" s="29">
        <v>1</v>
      </c>
      <c r="E32" s="30" t="s">
        <v>77</v>
      </c>
      <c r="F32" s="11" t="s">
        <v>17</v>
      </c>
      <c r="G32" s="144"/>
      <c r="H32" s="12">
        <f t="shared" si="3"/>
        <v>0</v>
      </c>
      <c r="I32" s="11" t="s">
        <v>17</v>
      </c>
      <c r="J32" s="69">
        <f>TRUNC(G32*(1+$K$4),2)</f>
        <v>0</v>
      </c>
      <c r="K32" s="70">
        <f t="shared" si="4"/>
        <v>0</v>
      </c>
    </row>
    <row r="33" spans="1:11" s="24" customFormat="1" ht="25.5">
      <c r="A33" s="68"/>
      <c r="B33" s="27" t="s">
        <v>179</v>
      </c>
      <c r="C33" s="28" t="s">
        <v>71</v>
      </c>
      <c r="D33" s="29">
        <v>30</v>
      </c>
      <c r="E33" s="30" t="s">
        <v>26</v>
      </c>
      <c r="F33" s="11" t="s">
        <v>17</v>
      </c>
      <c r="G33" s="144"/>
      <c r="H33" s="12">
        <f t="shared" si="3"/>
        <v>0</v>
      </c>
      <c r="I33" s="11" t="s">
        <v>17</v>
      </c>
      <c r="J33" s="69">
        <f>TRUNC(G33*(1+$K$4),2)</f>
        <v>0</v>
      </c>
      <c r="K33" s="70">
        <f t="shared" si="4"/>
        <v>0</v>
      </c>
    </row>
    <row r="34" spans="1:11" s="24" customFormat="1" ht="12.75">
      <c r="A34" s="68"/>
      <c r="B34" s="27" t="s">
        <v>417</v>
      </c>
      <c r="C34" s="28" t="s">
        <v>72</v>
      </c>
      <c r="D34" s="29">
        <v>30</v>
      </c>
      <c r="E34" s="30" t="s">
        <v>26</v>
      </c>
      <c r="F34" s="11" t="s">
        <v>17</v>
      </c>
      <c r="G34" s="144"/>
      <c r="H34" s="12">
        <f t="shared" si="3"/>
        <v>0</v>
      </c>
      <c r="I34" s="11" t="s">
        <v>17</v>
      </c>
      <c r="J34" s="69">
        <f>TRUNC(G34*(1+$K$4),2)</f>
        <v>0</v>
      </c>
      <c r="K34" s="70">
        <f t="shared" si="4"/>
        <v>0</v>
      </c>
    </row>
    <row r="35" spans="1:11" s="24" customFormat="1" ht="12.75">
      <c r="A35" s="9"/>
      <c r="B35" s="2">
        <v>2</v>
      </c>
      <c r="C35" s="169" t="s">
        <v>104</v>
      </c>
      <c r="D35" s="170"/>
      <c r="E35" s="170"/>
      <c r="F35" s="170"/>
      <c r="G35" s="170"/>
      <c r="H35" s="170"/>
      <c r="I35" s="170"/>
      <c r="J35" s="170"/>
      <c r="K35" s="171"/>
    </row>
    <row r="36" spans="1:11" s="32" customFormat="1" ht="51">
      <c r="A36" s="68"/>
      <c r="B36" s="27" t="s">
        <v>14</v>
      </c>
      <c r="C36" s="28" t="s">
        <v>485</v>
      </c>
      <c r="D36" s="29">
        <v>70</v>
      </c>
      <c r="E36" s="30" t="s">
        <v>16</v>
      </c>
      <c r="F36" s="144"/>
      <c r="G36" s="144"/>
      <c r="H36" s="12">
        <f>SUM(F36:G36)*D36</f>
        <v>0</v>
      </c>
      <c r="I36" s="69">
        <f aca="true" t="shared" si="5" ref="I36:J39">TRUNC(F36*(1+$K$4),2)</f>
        <v>0</v>
      </c>
      <c r="J36" s="69">
        <f t="shared" si="5"/>
        <v>0</v>
      </c>
      <c r="K36" s="70">
        <f>SUM(I36:J36)*D36</f>
        <v>0</v>
      </c>
    </row>
    <row r="37" spans="1:11" s="32" customFormat="1" ht="25.5">
      <c r="A37" s="68"/>
      <c r="B37" s="27" t="s">
        <v>28</v>
      </c>
      <c r="C37" s="28" t="s">
        <v>487</v>
      </c>
      <c r="D37" s="29">
        <v>2</v>
      </c>
      <c r="E37" s="30" t="s">
        <v>26</v>
      </c>
      <c r="F37" s="144"/>
      <c r="G37" s="144"/>
      <c r="H37" s="12">
        <f>SUM(F37:G37)*D37</f>
        <v>0</v>
      </c>
      <c r="I37" s="69">
        <f>TRUNC(F37*(1+$K$4),2)</f>
        <v>0</v>
      </c>
      <c r="J37" s="69">
        <f>TRUNC(G37*(1+$K$4),2)</f>
        <v>0</v>
      </c>
      <c r="K37" s="70">
        <f>SUM(I37:J37)*D37</f>
        <v>0</v>
      </c>
    </row>
    <row r="38" spans="1:91" s="24" customFormat="1" ht="51">
      <c r="A38" s="68"/>
      <c r="B38" s="27" t="s">
        <v>29</v>
      </c>
      <c r="C38" s="28" t="s">
        <v>486</v>
      </c>
      <c r="D38" s="29">
        <v>10</v>
      </c>
      <c r="E38" s="30" t="s">
        <v>16</v>
      </c>
      <c r="F38" s="144"/>
      <c r="G38" s="144"/>
      <c r="H38" s="12">
        <f>SUM(F38,G38)*D38</f>
        <v>0</v>
      </c>
      <c r="I38" s="69">
        <f t="shared" si="5"/>
        <v>0</v>
      </c>
      <c r="J38" s="69">
        <f t="shared" si="5"/>
        <v>0</v>
      </c>
      <c r="K38" s="70">
        <f>SUM(I38:J38)*D38</f>
        <v>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</row>
    <row r="39" spans="1:91" s="24" customFormat="1" ht="26.25" customHeight="1">
      <c r="A39" s="68"/>
      <c r="B39" s="27" t="s">
        <v>30</v>
      </c>
      <c r="C39" s="28" t="s">
        <v>147</v>
      </c>
      <c r="D39" s="29">
        <v>16</v>
      </c>
      <c r="E39" s="30" t="s">
        <v>16</v>
      </c>
      <c r="F39" s="144"/>
      <c r="G39" s="144"/>
      <c r="H39" s="12">
        <f>SUM(F39,G39)*D39</f>
        <v>0</v>
      </c>
      <c r="I39" s="69">
        <f t="shared" si="5"/>
        <v>0</v>
      </c>
      <c r="J39" s="69">
        <f t="shared" si="5"/>
        <v>0</v>
      </c>
      <c r="K39" s="70">
        <f>SUM(I39:J39)*D39</f>
        <v>0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</row>
    <row r="40" spans="1:91" s="24" customFormat="1" ht="28.5" customHeight="1">
      <c r="A40" s="68"/>
      <c r="B40" s="27" t="s">
        <v>31</v>
      </c>
      <c r="C40" s="28" t="s">
        <v>155</v>
      </c>
      <c r="D40" s="29">
        <v>16</v>
      </c>
      <c r="E40" s="30" t="s">
        <v>16</v>
      </c>
      <c r="F40" s="144"/>
      <c r="G40" s="144"/>
      <c r="H40" s="12">
        <f>SUM(F40,G40)*D40</f>
        <v>0</v>
      </c>
      <c r="I40" s="69">
        <f>TRUNC(F40*(1+$K$4),2)</f>
        <v>0</v>
      </c>
      <c r="J40" s="69">
        <f>TRUNC(G40*(1+$K$4),2)</f>
        <v>0</v>
      </c>
      <c r="K40" s="70">
        <f>SUM(I40:J40)*D40</f>
        <v>0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</row>
    <row r="41" spans="1:91" s="24" customFormat="1" ht="41.25" customHeight="1">
      <c r="A41" s="71"/>
      <c r="B41" s="27" t="s">
        <v>49</v>
      </c>
      <c r="C41" s="28" t="s">
        <v>156</v>
      </c>
      <c r="D41" s="33">
        <v>58</v>
      </c>
      <c r="E41" s="30" t="s">
        <v>16</v>
      </c>
      <c r="F41" s="145"/>
      <c r="G41" s="25"/>
      <c r="H41" s="12">
        <f aca="true" t="shared" si="6" ref="H41:H49">SUM(F41:G41)*D41</f>
        <v>0</v>
      </c>
      <c r="I41" s="8">
        <f>TRUNC(F41*(1+$K$4),2)</f>
        <v>0</v>
      </c>
      <c r="J41" s="8">
        <f>TRUNC(G41*(1+$K$4),2)</f>
        <v>0</v>
      </c>
      <c r="K41" s="70">
        <f aca="true" t="shared" si="7" ref="K41:K49">SUM(I41:J41)*D41</f>
        <v>0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</row>
    <row r="42" spans="1:91" s="24" customFormat="1" ht="27.75" customHeight="1">
      <c r="A42" s="71"/>
      <c r="B42" s="27" t="s">
        <v>50</v>
      </c>
      <c r="C42" s="28" t="s">
        <v>157</v>
      </c>
      <c r="D42" s="33">
        <v>40</v>
      </c>
      <c r="E42" s="30" t="s">
        <v>16</v>
      </c>
      <c r="F42" s="25"/>
      <c r="G42" s="25"/>
      <c r="H42" s="12">
        <f t="shared" si="6"/>
        <v>0</v>
      </c>
      <c r="I42" s="8">
        <f aca="true" t="shared" si="8" ref="I42:J49">TRUNC(F42*(1+$K$4),2)</f>
        <v>0</v>
      </c>
      <c r="J42" s="8">
        <f t="shared" si="8"/>
        <v>0</v>
      </c>
      <c r="K42" s="70">
        <f t="shared" si="7"/>
        <v>0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</row>
    <row r="43" spans="1:91" s="72" customFormat="1" ht="39" customHeight="1">
      <c r="A43" s="71"/>
      <c r="B43" s="27" t="s">
        <v>51</v>
      </c>
      <c r="C43" s="28" t="s">
        <v>158</v>
      </c>
      <c r="D43" s="33">
        <v>40</v>
      </c>
      <c r="E43" s="30" t="s">
        <v>16</v>
      </c>
      <c r="F43" s="25"/>
      <c r="G43" s="25"/>
      <c r="H43" s="12">
        <f t="shared" si="6"/>
        <v>0</v>
      </c>
      <c r="I43" s="8">
        <f t="shared" si="8"/>
        <v>0</v>
      </c>
      <c r="J43" s="8">
        <f t="shared" si="8"/>
        <v>0</v>
      </c>
      <c r="K43" s="70">
        <f t="shared" si="7"/>
        <v>0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</row>
    <row r="44" spans="1:11" s="23" customFormat="1" ht="14.25" customHeight="1">
      <c r="A44" s="71"/>
      <c r="B44" s="27" t="s">
        <v>52</v>
      </c>
      <c r="C44" s="28" t="s">
        <v>159</v>
      </c>
      <c r="D44" s="33">
        <v>1</v>
      </c>
      <c r="E44" s="30" t="s">
        <v>12</v>
      </c>
      <c r="F44" s="25"/>
      <c r="G44" s="25"/>
      <c r="H44" s="12">
        <f>SUM(F44:G44)*D44</f>
        <v>0</v>
      </c>
      <c r="I44" s="8">
        <f>TRUNC(F44*(1+$K$4),2)</f>
        <v>0</v>
      </c>
      <c r="J44" s="8">
        <f>TRUNC(G44*(1+$K$4),2)</f>
        <v>0</v>
      </c>
      <c r="K44" s="70">
        <f>SUM(I44:J44)*D44</f>
        <v>0</v>
      </c>
    </row>
    <row r="45" spans="1:11" s="23" customFormat="1" ht="40.5" customHeight="1">
      <c r="A45" s="71"/>
      <c r="B45" s="27" t="s">
        <v>53</v>
      </c>
      <c r="C45" s="28" t="s">
        <v>173</v>
      </c>
      <c r="D45" s="33">
        <v>2</v>
      </c>
      <c r="E45" s="30" t="s">
        <v>12</v>
      </c>
      <c r="F45" s="145"/>
      <c r="G45" s="25"/>
      <c r="H45" s="12">
        <f t="shared" si="6"/>
        <v>0</v>
      </c>
      <c r="I45" s="8">
        <f t="shared" si="8"/>
        <v>0</v>
      </c>
      <c r="J45" s="8">
        <f t="shared" si="8"/>
        <v>0</v>
      </c>
      <c r="K45" s="70">
        <f t="shared" si="7"/>
        <v>0</v>
      </c>
    </row>
    <row r="46" spans="1:11" s="23" customFormat="1" ht="27.75" customHeight="1">
      <c r="A46" s="71"/>
      <c r="B46" s="27" t="s">
        <v>54</v>
      </c>
      <c r="C46" s="28" t="s">
        <v>160</v>
      </c>
      <c r="D46" s="33">
        <v>2</v>
      </c>
      <c r="E46" s="30" t="s">
        <v>12</v>
      </c>
      <c r="F46" s="145"/>
      <c r="G46" s="25"/>
      <c r="H46" s="12">
        <f t="shared" si="6"/>
        <v>0</v>
      </c>
      <c r="I46" s="8">
        <f t="shared" si="8"/>
        <v>0</v>
      </c>
      <c r="J46" s="8">
        <f t="shared" si="8"/>
        <v>0</v>
      </c>
      <c r="K46" s="70">
        <f t="shared" si="7"/>
        <v>0</v>
      </c>
    </row>
    <row r="47" spans="1:11" s="23" customFormat="1" ht="29.25" customHeight="1">
      <c r="A47" s="71"/>
      <c r="B47" s="27" t="s">
        <v>55</v>
      </c>
      <c r="C47" s="28" t="s">
        <v>482</v>
      </c>
      <c r="D47" s="33">
        <v>13</v>
      </c>
      <c r="E47" s="30" t="s">
        <v>16</v>
      </c>
      <c r="F47" s="145"/>
      <c r="G47" s="25"/>
      <c r="H47" s="12">
        <f>SUM(F47:G47)*D47</f>
        <v>0</v>
      </c>
      <c r="I47" s="8">
        <f>TRUNC(F47*(1+$K$4),2)</f>
        <v>0</v>
      </c>
      <c r="J47" s="8">
        <f>TRUNC(G47*(1+$K$4),2)</f>
        <v>0</v>
      </c>
      <c r="K47" s="70">
        <f>SUM(I47:J47)*D47</f>
        <v>0</v>
      </c>
    </row>
    <row r="48" spans="1:11" s="23" customFormat="1" ht="25.5">
      <c r="A48" s="71"/>
      <c r="B48" s="27" t="s">
        <v>56</v>
      </c>
      <c r="C48" s="28" t="s">
        <v>456</v>
      </c>
      <c r="D48" s="33">
        <v>35</v>
      </c>
      <c r="E48" s="30" t="s">
        <v>18</v>
      </c>
      <c r="F48" s="145"/>
      <c r="G48" s="25"/>
      <c r="H48" s="12">
        <f t="shared" si="6"/>
        <v>0</v>
      </c>
      <c r="I48" s="8">
        <f t="shared" si="8"/>
        <v>0</v>
      </c>
      <c r="J48" s="8">
        <f t="shared" si="8"/>
        <v>0</v>
      </c>
      <c r="K48" s="70">
        <f t="shared" si="7"/>
        <v>0</v>
      </c>
    </row>
    <row r="49" spans="1:11" s="24" customFormat="1" ht="12.75">
      <c r="A49" s="71"/>
      <c r="B49" s="27" t="s">
        <v>57</v>
      </c>
      <c r="C49" s="28" t="s">
        <v>165</v>
      </c>
      <c r="D49" s="33">
        <v>2</v>
      </c>
      <c r="E49" s="30" t="s">
        <v>26</v>
      </c>
      <c r="F49" s="145"/>
      <c r="G49" s="25"/>
      <c r="H49" s="12">
        <f t="shared" si="6"/>
        <v>0</v>
      </c>
      <c r="I49" s="8">
        <f t="shared" si="8"/>
        <v>0</v>
      </c>
      <c r="J49" s="8">
        <f t="shared" si="8"/>
        <v>0</v>
      </c>
      <c r="K49" s="70">
        <f t="shared" si="7"/>
        <v>0</v>
      </c>
    </row>
    <row r="50" spans="1:11" s="23" customFormat="1" ht="76.5">
      <c r="A50" s="68"/>
      <c r="B50" s="27" t="s">
        <v>58</v>
      </c>
      <c r="C50" s="28" t="s">
        <v>172</v>
      </c>
      <c r="D50" s="33">
        <v>58</v>
      </c>
      <c r="E50" s="30" t="s">
        <v>16</v>
      </c>
      <c r="F50" s="144"/>
      <c r="G50" s="144"/>
      <c r="H50" s="12">
        <f>SUM(F50,G50)*D50</f>
        <v>0</v>
      </c>
      <c r="I50" s="69">
        <f>TRUNC(F50*(1+$K$4),2)</f>
        <v>0</v>
      </c>
      <c r="J50" s="69">
        <f>TRUNC(G50*(1+$K$4),2)</f>
        <v>0</v>
      </c>
      <c r="K50" s="70">
        <f>SUM(I50:J50)*D50</f>
        <v>0</v>
      </c>
    </row>
    <row r="51" spans="1:11" s="23" customFormat="1" ht="16.5" customHeight="1">
      <c r="A51" s="73"/>
      <c r="B51" s="74" t="s">
        <v>164</v>
      </c>
      <c r="C51" s="75" t="s">
        <v>466</v>
      </c>
      <c r="D51" s="33"/>
      <c r="E51" s="76"/>
      <c r="F51" s="149"/>
      <c r="G51" s="149"/>
      <c r="H51" s="77"/>
      <c r="I51" s="78"/>
      <c r="J51" s="79"/>
      <c r="K51" s="70"/>
    </row>
    <row r="52" spans="1:11" s="23" customFormat="1" ht="12.75" customHeight="1">
      <c r="A52" s="49"/>
      <c r="B52" s="27" t="s">
        <v>469</v>
      </c>
      <c r="C52" s="80" t="s">
        <v>474</v>
      </c>
      <c r="D52" s="81">
        <v>20</v>
      </c>
      <c r="E52" s="82" t="s">
        <v>16</v>
      </c>
      <c r="F52" s="144"/>
      <c r="G52" s="144"/>
      <c r="H52" s="12">
        <f>SUM(F52,G52)*D52</f>
        <v>0</v>
      </c>
      <c r="I52" s="69">
        <f>TRUNC(F52*(1+$K$4),2)</f>
        <v>0</v>
      </c>
      <c r="J52" s="69">
        <f>TRUNC(G52*(1+$K$4),2)</f>
        <v>0</v>
      </c>
      <c r="K52" s="70">
        <f>SUM(I52:J52)*D52</f>
        <v>0</v>
      </c>
    </row>
    <row r="53" spans="1:11" s="23" customFormat="1" ht="17.25" customHeight="1">
      <c r="A53" s="49"/>
      <c r="B53" s="27" t="s">
        <v>470</v>
      </c>
      <c r="C53" s="80" t="s">
        <v>475</v>
      </c>
      <c r="D53" s="81">
        <v>20</v>
      </c>
      <c r="E53" s="82" t="s">
        <v>16</v>
      </c>
      <c r="F53" s="144"/>
      <c r="G53" s="144"/>
      <c r="H53" s="12">
        <f aca="true" t="shared" si="9" ref="H53:H58">SUM(F53,G53)*D53</f>
        <v>0</v>
      </c>
      <c r="I53" s="69">
        <f aca="true" t="shared" si="10" ref="I53:I58">TRUNC(F53*(1+$K$4),2)</f>
        <v>0</v>
      </c>
      <c r="J53" s="69">
        <f aca="true" t="shared" si="11" ref="J53:J58">TRUNC(G53*(1+$K$4),2)</f>
        <v>0</v>
      </c>
      <c r="K53" s="70">
        <f aca="true" t="shared" si="12" ref="K53:K58">SUM(I53:J53)*D53</f>
        <v>0</v>
      </c>
    </row>
    <row r="54" spans="1:11" s="23" customFormat="1" ht="25.5">
      <c r="A54" s="50"/>
      <c r="B54" s="27" t="s">
        <v>471</v>
      </c>
      <c r="C54" s="80" t="s">
        <v>476</v>
      </c>
      <c r="D54" s="81">
        <v>20</v>
      </c>
      <c r="E54" s="82" t="s">
        <v>16</v>
      </c>
      <c r="F54" s="144"/>
      <c r="G54" s="144"/>
      <c r="H54" s="12">
        <f t="shared" si="9"/>
        <v>0</v>
      </c>
      <c r="I54" s="69">
        <f t="shared" si="10"/>
        <v>0</v>
      </c>
      <c r="J54" s="69">
        <f t="shared" si="11"/>
        <v>0</v>
      </c>
      <c r="K54" s="70">
        <f t="shared" si="12"/>
        <v>0</v>
      </c>
    </row>
    <row r="55" spans="1:11" s="23" customFormat="1" ht="25.5">
      <c r="A55" s="50"/>
      <c r="B55" s="27" t="s">
        <v>472</v>
      </c>
      <c r="C55" s="80" t="s">
        <v>467</v>
      </c>
      <c r="D55" s="81">
        <v>20</v>
      </c>
      <c r="E55" s="82" t="s">
        <v>16</v>
      </c>
      <c r="F55" s="144"/>
      <c r="G55" s="144"/>
      <c r="H55" s="12">
        <f t="shared" si="9"/>
        <v>0</v>
      </c>
      <c r="I55" s="69">
        <f t="shared" si="10"/>
        <v>0</v>
      </c>
      <c r="J55" s="69">
        <f t="shared" si="11"/>
        <v>0</v>
      </c>
      <c r="K55" s="70">
        <f t="shared" si="12"/>
        <v>0</v>
      </c>
    </row>
    <row r="56" spans="1:11" ht="25.5">
      <c r="A56" s="50"/>
      <c r="B56" s="27" t="s">
        <v>473</v>
      </c>
      <c r="C56" s="83" t="s">
        <v>468</v>
      </c>
      <c r="D56" s="81">
        <v>20</v>
      </c>
      <c r="E56" s="82" t="s">
        <v>16</v>
      </c>
      <c r="F56" s="144"/>
      <c r="G56" s="144"/>
      <c r="H56" s="12">
        <f t="shared" si="9"/>
        <v>0</v>
      </c>
      <c r="I56" s="69">
        <f t="shared" si="10"/>
        <v>0</v>
      </c>
      <c r="J56" s="69">
        <f t="shared" si="11"/>
        <v>0</v>
      </c>
      <c r="K56" s="70">
        <f t="shared" si="12"/>
        <v>0</v>
      </c>
    </row>
    <row r="57" spans="1:11" ht="12.75">
      <c r="A57" s="50"/>
      <c r="B57" s="27" t="s">
        <v>479</v>
      </c>
      <c r="C57" s="83" t="s">
        <v>480</v>
      </c>
      <c r="D57" s="81">
        <v>24</v>
      </c>
      <c r="E57" s="82" t="s">
        <v>18</v>
      </c>
      <c r="F57" s="144"/>
      <c r="G57" s="144"/>
      <c r="H57" s="12">
        <f>SUM(F57,G57)*D57</f>
        <v>0</v>
      </c>
      <c r="I57" s="69">
        <f>TRUNC(F57*(1+$K$4),2)</f>
        <v>0</v>
      </c>
      <c r="J57" s="69">
        <f>TRUNC(G57*(1+$K$4),2)</f>
        <v>0</v>
      </c>
      <c r="K57" s="70">
        <f>SUM(I57:J57)*D57</f>
        <v>0</v>
      </c>
    </row>
    <row r="58" spans="1:11" ht="27.75" customHeight="1">
      <c r="A58" s="68"/>
      <c r="B58" s="27" t="s">
        <v>229</v>
      </c>
      <c r="C58" s="28" t="s">
        <v>144</v>
      </c>
      <c r="D58" s="29">
        <v>1</v>
      </c>
      <c r="E58" s="30" t="s">
        <v>73</v>
      </c>
      <c r="F58" s="144"/>
      <c r="G58" s="144"/>
      <c r="H58" s="12">
        <f t="shared" si="9"/>
        <v>0</v>
      </c>
      <c r="I58" s="69">
        <f t="shared" si="10"/>
        <v>0</v>
      </c>
      <c r="J58" s="69">
        <f t="shared" si="11"/>
        <v>0</v>
      </c>
      <c r="K58" s="70">
        <f t="shared" si="12"/>
        <v>0</v>
      </c>
    </row>
    <row r="59" spans="1:11" ht="12.75">
      <c r="A59" s="9"/>
      <c r="B59" s="1">
        <v>3</v>
      </c>
      <c r="C59" s="169" t="s">
        <v>463</v>
      </c>
      <c r="D59" s="170"/>
      <c r="E59" s="170"/>
      <c r="F59" s="170"/>
      <c r="G59" s="170"/>
      <c r="H59" s="170"/>
      <c r="I59" s="170"/>
      <c r="J59" s="170"/>
      <c r="K59" s="171"/>
    </row>
    <row r="60" spans="1:11" ht="25.5">
      <c r="A60" s="68"/>
      <c r="B60" s="27" t="s">
        <v>25</v>
      </c>
      <c r="C60" s="28" t="s">
        <v>449</v>
      </c>
      <c r="D60" s="33">
        <v>5</v>
      </c>
      <c r="E60" s="30" t="s">
        <v>16</v>
      </c>
      <c r="F60" s="144"/>
      <c r="G60" s="144"/>
      <c r="H60" s="12">
        <f>SUM(F60,G60)*D60</f>
        <v>0</v>
      </c>
      <c r="I60" s="69">
        <f aca="true" t="shared" si="13" ref="I60:J64">TRUNC(F60*(1+$K$4),2)</f>
        <v>0</v>
      </c>
      <c r="J60" s="69">
        <f t="shared" si="13"/>
        <v>0</v>
      </c>
      <c r="K60" s="70">
        <f aca="true" t="shared" si="14" ref="K60:K70">SUM(I60:J60)*D60</f>
        <v>0</v>
      </c>
    </row>
    <row r="61" spans="1:11" ht="25.5">
      <c r="A61" s="68"/>
      <c r="B61" s="27" t="s">
        <v>27</v>
      </c>
      <c r="C61" s="28" t="s">
        <v>450</v>
      </c>
      <c r="D61" s="33">
        <v>35</v>
      </c>
      <c r="E61" s="30" t="s">
        <v>16</v>
      </c>
      <c r="F61" s="144"/>
      <c r="G61" s="144"/>
      <c r="H61" s="12">
        <f>SUM(F61,G61)*D61</f>
        <v>0</v>
      </c>
      <c r="I61" s="69">
        <f t="shared" si="13"/>
        <v>0</v>
      </c>
      <c r="J61" s="69">
        <f t="shared" si="13"/>
        <v>0</v>
      </c>
      <c r="K61" s="70">
        <f t="shared" si="14"/>
        <v>0</v>
      </c>
    </row>
    <row r="62" spans="1:11" ht="25.5">
      <c r="A62" s="68"/>
      <c r="B62" s="27" t="s">
        <v>32</v>
      </c>
      <c r="C62" s="28" t="s">
        <v>183</v>
      </c>
      <c r="D62" s="33">
        <v>10</v>
      </c>
      <c r="E62" s="30" t="s">
        <v>26</v>
      </c>
      <c r="F62" s="144"/>
      <c r="G62" s="144"/>
      <c r="H62" s="12">
        <f>SUM(F62,G62)*D62</f>
        <v>0</v>
      </c>
      <c r="I62" s="69">
        <f>TRUNC(F62*(1+$K$4),2)</f>
        <v>0</v>
      </c>
      <c r="J62" s="69">
        <f>TRUNC(G62*(1+$K$4),2)</f>
        <v>0</v>
      </c>
      <c r="K62" s="70">
        <f t="shared" si="14"/>
        <v>0</v>
      </c>
    </row>
    <row r="63" spans="1:11" ht="25.5">
      <c r="A63" s="68"/>
      <c r="B63" s="27" t="s">
        <v>33</v>
      </c>
      <c r="C63" s="28" t="s">
        <v>153</v>
      </c>
      <c r="D63" s="33">
        <v>25</v>
      </c>
      <c r="E63" s="30" t="s">
        <v>16</v>
      </c>
      <c r="F63" s="144"/>
      <c r="G63" s="144"/>
      <c r="H63" s="12">
        <f>SUM(F63,G63)*D63</f>
        <v>0</v>
      </c>
      <c r="I63" s="69">
        <f t="shared" si="13"/>
        <v>0</v>
      </c>
      <c r="J63" s="69">
        <f t="shared" si="13"/>
        <v>0</v>
      </c>
      <c r="K63" s="70">
        <f t="shared" si="14"/>
        <v>0</v>
      </c>
    </row>
    <row r="64" spans="1:11" s="23" customFormat="1" ht="14.25" customHeight="1">
      <c r="A64" s="68"/>
      <c r="B64" s="27" t="s">
        <v>34</v>
      </c>
      <c r="C64" s="28" t="s">
        <v>154</v>
      </c>
      <c r="D64" s="33">
        <v>2</v>
      </c>
      <c r="E64" s="30" t="s">
        <v>18</v>
      </c>
      <c r="F64" s="144"/>
      <c r="G64" s="144"/>
      <c r="H64" s="12">
        <f>SUM(F64,G64)*D64</f>
        <v>0</v>
      </c>
      <c r="I64" s="69">
        <f t="shared" si="13"/>
        <v>0</v>
      </c>
      <c r="J64" s="69">
        <f t="shared" si="13"/>
        <v>0</v>
      </c>
      <c r="K64" s="70">
        <f t="shared" si="14"/>
        <v>0</v>
      </c>
    </row>
    <row r="65" spans="1:11" s="23" customFormat="1" ht="25.5">
      <c r="A65" s="71"/>
      <c r="B65" s="27" t="s">
        <v>35</v>
      </c>
      <c r="C65" s="28" t="s">
        <v>182</v>
      </c>
      <c r="D65" s="33">
        <v>35</v>
      </c>
      <c r="E65" s="30" t="s">
        <v>16</v>
      </c>
      <c r="F65" s="146"/>
      <c r="G65" s="146"/>
      <c r="H65" s="12">
        <f aca="true" t="shared" si="15" ref="H65:H70">SUM(F65:G65)*D65</f>
        <v>0</v>
      </c>
      <c r="I65" s="8">
        <f aca="true" t="shared" si="16" ref="I65:J70">TRUNC(F65*(1+$K$4),2)</f>
        <v>0</v>
      </c>
      <c r="J65" s="8">
        <f t="shared" si="16"/>
        <v>0</v>
      </c>
      <c r="K65" s="70">
        <f t="shared" si="14"/>
        <v>0</v>
      </c>
    </row>
    <row r="66" spans="1:11" s="23" customFormat="1" ht="12.75">
      <c r="A66" s="71"/>
      <c r="B66" s="27" t="s">
        <v>36</v>
      </c>
      <c r="C66" s="28" t="s">
        <v>195</v>
      </c>
      <c r="D66" s="33">
        <v>70</v>
      </c>
      <c r="E66" s="30" t="s">
        <v>16</v>
      </c>
      <c r="F66" s="146"/>
      <c r="G66" s="146"/>
      <c r="H66" s="12">
        <f t="shared" si="15"/>
        <v>0</v>
      </c>
      <c r="I66" s="8">
        <f t="shared" si="16"/>
        <v>0</v>
      </c>
      <c r="J66" s="8">
        <f t="shared" si="16"/>
        <v>0</v>
      </c>
      <c r="K66" s="70">
        <f t="shared" si="14"/>
        <v>0</v>
      </c>
    </row>
    <row r="67" spans="1:11" s="23" customFormat="1" ht="25.5">
      <c r="A67" s="71"/>
      <c r="B67" s="27" t="s">
        <v>59</v>
      </c>
      <c r="C67" s="28" t="s">
        <v>161</v>
      </c>
      <c r="D67" s="33">
        <v>1</v>
      </c>
      <c r="E67" s="30" t="s">
        <v>12</v>
      </c>
      <c r="F67" s="145"/>
      <c r="G67" s="25"/>
      <c r="H67" s="12">
        <f t="shared" si="15"/>
        <v>0</v>
      </c>
      <c r="I67" s="8">
        <f t="shared" si="16"/>
        <v>0</v>
      </c>
      <c r="J67" s="8">
        <f t="shared" si="16"/>
        <v>0</v>
      </c>
      <c r="K67" s="70">
        <f t="shared" si="14"/>
        <v>0</v>
      </c>
    </row>
    <row r="68" spans="1:11" s="23" customFormat="1" ht="25.5">
      <c r="A68" s="71"/>
      <c r="B68" s="27" t="s">
        <v>37</v>
      </c>
      <c r="C68" s="28" t="s">
        <v>478</v>
      </c>
      <c r="D68" s="33">
        <v>1</v>
      </c>
      <c r="E68" s="30" t="s">
        <v>12</v>
      </c>
      <c r="F68" s="145"/>
      <c r="G68" s="25"/>
      <c r="H68" s="12">
        <f>SUM(F68:G68)*D68</f>
        <v>0</v>
      </c>
      <c r="I68" s="8">
        <f>TRUNC(F68*(1+$K$4),2)</f>
        <v>0</v>
      </c>
      <c r="J68" s="8">
        <f>TRUNC(G68*(1+$K$4),2)</f>
        <v>0</v>
      </c>
      <c r="K68" s="70">
        <f>SUM(I68:J68)*D68</f>
        <v>0</v>
      </c>
    </row>
    <row r="69" spans="1:11" s="23" customFormat="1" ht="25.5">
      <c r="A69" s="71"/>
      <c r="B69" s="27" t="s">
        <v>37</v>
      </c>
      <c r="C69" s="28" t="s">
        <v>447</v>
      </c>
      <c r="D69" s="33">
        <v>1</v>
      </c>
      <c r="E69" s="30" t="s">
        <v>12</v>
      </c>
      <c r="F69" s="145"/>
      <c r="G69" s="25"/>
      <c r="H69" s="12">
        <f t="shared" si="15"/>
        <v>0</v>
      </c>
      <c r="I69" s="8">
        <f t="shared" si="16"/>
        <v>0</v>
      </c>
      <c r="J69" s="8">
        <f t="shared" si="16"/>
        <v>0</v>
      </c>
      <c r="K69" s="70">
        <f t="shared" si="14"/>
        <v>0</v>
      </c>
    </row>
    <row r="70" spans="1:11" s="23" customFormat="1" ht="27.75" customHeight="1">
      <c r="A70" s="71"/>
      <c r="B70" s="27" t="s">
        <v>38</v>
      </c>
      <c r="C70" s="28" t="s">
        <v>477</v>
      </c>
      <c r="D70" s="33">
        <v>1</v>
      </c>
      <c r="E70" s="30" t="s">
        <v>73</v>
      </c>
      <c r="F70" s="145"/>
      <c r="G70" s="25"/>
      <c r="H70" s="12">
        <f t="shared" si="15"/>
        <v>0</v>
      </c>
      <c r="I70" s="8">
        <f t="shared" si="16"/>
        <v>0</v>
      </c>
      <c r="J70" s="8">
        <f t="shared" si="16"/>
        <v>0</v>
      </c>
      <c r="K70" s="70">
        <f t="shared" si="14"/>
        <v>0</v>
      </c>
    </row>
    <row r="71" spans="1:11" s="23" customFormat="1" ht="25.5">
      <c r="A71" s="71"/>
      <c r="B71" s="27" t="s">
        <v>92</v>
      </c>
      <c r="C71" s="28" t="s">
        <v>162</v>
      </c>
      <c r="D71" s="33">
        <v>2</v>
      </c>
      <c r="E71" s="30" t="s">
        <v>12</v>
      </c>
      <c r="F71" s="145"/>
      <c r="G71" s="25"/>
      <c r="H71" s="12">
        <f aca="true" t="shared" si="17" ref="H71:H81">SUM(F71:G71)*D71</f>
        <v>0</v>
      </c>
      <c r="I71" s="8">
        <f aca="true" t="shared" si="18" ref="I71:I80">TRUNC(F71*(1+$K$4),2)</f>
        <v>0</v>
      </c>
      <c r="J71" s="8">
        <f aca="true" t="shared" si="19" ref="J71:J80">TRUNC(G71*(1+$K$4),2)</f>
        <v>0</v>
      </c>
      <c r="K71" s="70">
        <f aca="true" t="shared" si="20" ref="K71:K80">SUM(I71:J71)*D71</f>
        <v>0</v>
      </c>
    </row>
    <row r="72" spans="1:11" s="23" customFormat="1" ht="12.75">
      <c r="A72" s="26"/>
      <c r="B72" s="27" t="s">
        <v>93</v>
      </c>
      <c r="C72" s="28" t="s">
        <v>184</v>
      </c>
      <c r="D72" s="29">
        <v>1</v>
      </c>
      <c r="E72" s="30" t="s">
        <v>12</v>
      </c>
      <c r="F72" s="145"/>
      <c r="G72" s="25"/>
      <c r="H72" s="12">
        <f t="shared" si="17"/>
        <v>0</v>
      </c>
      <c r="I72" s="8">
        <f t="shared" si="18"/>
        <v>0</v>
      </c>
      <c r="J72" s="8">
        <f t="shared" si="19"/>
        <v>0</v>
      </c>
      <c r="K72" s="70">
        <f t="shared" si="20"/>
        <v>0</v>
      </c>
    </row>
    <row r="73" spans="1:11" s="84" customFormat="1" ht="12.75">
      <c r="A73" s="26"/>
      <c r="B73" s="27" t="s">
        <v>94</v>
      </c>
      <c r="C73" s="28" t="s">
        <v>185</v>
      </c>
      <c r="D73" s="29">
        <v>1</v>
      </c>
      <c r="E73" s="30" t="s">
        <v>12</v>
      </c>
      <c r="F73" s="145"/>
      <c r="G73" s="25"/>
      <c r="H73" s="12">
        <f t="shared" si="17"/>
        <v>0</v>
      </c>
      <c r="I73" s="8">
        <f t="shared" si="18"/>
        <v>0</v>
      </c>
      <c r="J73" s="8">
        <f t="shared" si="19"/>
        <v>0</v>
      </c>
      <c r="K73" s="70">
        <f t="shared" si="20"/>
        <v>0</v>
      </c>
    </row>
    <row r="74" spans="1:11" s="23" customFormat="1" ht="12.75">
      <c r="A74" s="26"/>
      <c r="B74" s="27" t="s">
        <v>95</v>
      </c>
      <c r="C74" s="28" t="s">
        <v>186</v>
      </c>
      <c r="D74" s="29">
        <v>1</v>
      </c>
      <c r="E74" s="30" t="s">
        <v>12</v>
      </c>
      <c r="F74" s="145"/>
      <c r="G74" s="25"/>
      <c r="H74" s="12">
        <f t="shared" si="17"/>
        <v>0</v>
      </c>
      <c r="I74" s="8">
        <f t="shared" si="18"/>
        <v>0</v>
      </c>
      <c r="J74" s="8">
        <f t="shared" si="19"/>
        <v>0</v>
      </c>
      <c r="K74" s="70">
        <f t="shared" si="20"/>
        <v>0</v>
      </c>
    </row>
    <row r="75" spans="1:11" s="23" customFormat="1" ht="12.75">
      <c r="A75" s="26"/>
      <c r="B75" s="27" t="s">
        <v>96</v>
      </c>
      <c r="C75" s="28" t="s">
        <v>187</v>
      </c>
      <c r="D75" s="29">
        <v>1</v>
      </c>
      <c r="E75" s="30" t="s">
        <v>12</v>
      </c>
      <c r="F75" s="145"/>
      <c r="G75" s="25"/>
      <c r="H75" s="12">
        <f t="shared" si="17"/>
        <v>0</v>
      </c>
      <c r="I75" s="8">
        <f t="shared" si="18"/>
        <v>0</v>
      </c>
      <c r="J75" s="8">
        <f t="shared" si="19"/>
        <v>0</v>
      </c>
      <c r="K75" s="70">
        <f t="shared" si="20"/>
        <v>0</v>
      </c>
    </row>
    <row r="76" spans="1:11" s="23" customFormat="1" ht="12.75">
      <c r="A76" s="26"/>
      <c r="B76" s="27" t="s">
        <v>97</v>
      </c>
      <c r="C76" s="28" t="s">
        <v>438</v>
      </c>
      <c r="D76" s="29">
        <v>4</v>
      </c>
      <c r="E76" s="30" t="s">
        <v>12</v>
      </c>
      <c r="F76" s="145"/>
      <c r="G76" s="25"/>
      <c r="H76" s="12">
        <f t="shared" si="17"/>
        <v>0</v>
      </c>
      <c r="I76" s="8">
        <f t="shared" si="18"/>
        <v>0</v>
      </c>
      <c r="J76" s="8">
        <f t="shared" si="19"/>
        <v>0</v>
      </c>
      <c r="K76" s="70">
        <f t="shared" si="20"/>
        <v>0</v>
      </c>
    </row>
    <row r="77" spans="1:11" s="23" customFormat="1" ht="15.75" customHeight="1">
      <c r="A77" s="26"/>
      <c r="B77" s="27" t="s">
        <v>189</v>
      </c>
      <c r="C77" s="28" t="s">
        <v>439</v>
      </c>
      <c r="D77" s="29">
        <v>3</v>
      </c>
      <c r="E77" s="30" t="s">
        <v>12</v>
      </c>
      <c r="F77" s="145"/>
      <c r="G77" s="25"/>
      <c r="H77" s="12">
        <f t="shared" si="17"/>
        <v>0</v>
      </c>
      <c r="I77" s="8">
        <f t="shared" si="18"/>
        <v>0</v>
      </c>
      <c r="J77" s="8">
        <f t="shared" si="19"/>
        <v>0</v>
      </c>
      <c r="K77" s="70">
        <f t="shared" si="20"/>
        <v>0</v>
      </c>
    </row>
    <row r="78" spans="1:11" s="23" customFormat="1" ht="12.75">
      <c r="A78" s="26"/>
      <c r="B78" s="27" t="s">
        <v>190</v>
      </c>
      <c r="C78" s="28" t="s">
        <v>458</v>
      </c>
      <c r="D78" s="29">
        <v>2</v>
      </c>
      <c r="E78" s="30" t="s">
        <v>12</v>
      </c>
      <c r="F78" s="145"/>
      <c r="G78" s="25"/>
      <c r="H78" s="12">
        <f>SUM(F78:G78)*D78</f>
        <v>0</v>
      </c>
      <c r="I78" s="8">
        <f>TRUNC(F78*(1+$K$4),2)</f>
        <v>0</v>
      </c>
      <c r="J78" s="8">
        <f>TRUNC(G78*(1+$K$4),2)</f>
        <v>0</v>
      </c>
      <c r="K78" s="70">
        <f>SUM(I78:J78)*D78</f>
        <v>0</v>
      </c>
    </row>
    <row r="79" spans="1:11" s="23" customFormat="1" ht="27" customHeight="1">
      <c r="A79" s="26"/>
      <c r="B79" s="27" t="s">
        <v>440</v>
      </c>
      <c r="C79" s="28" t="s">
        <v>188</v>
      </c>
      <c r="D79" s="29">
        <v>1</v>
      </c>
      <c r="E79" s="30" t="s">
        <v>12</v>
      </c>
      <c r="F79" s="145"/>
      <c r="G79" s="25"/>
      <c r="H79" s="12">
        <f t="shared" si="17"/>
        <v>0</v>
      </c>
      <c r="I79" s="8">
        <f t="shared" si="18"/>
        <v>0</v>
      </c>
      <c r="J79" s="8">
        <f t="shared" si="19"/>
        <v>0</v>
      </c>
      <c r="K79" s="70">
        <f t="shared" si="20"/>
        <v>0</v>
      </c>
    </row>
    <row r="80" spans="1:11" s="85" customFormat="1" ht="25.5">
      <c r="A80" s="71"/>
      <c r="B80" s="27" t="s">
        <v>441</v>
      </c>
      <c r="C80" s="28" t="s">
        <v>162</v>
      </c>
      <c r="D80" s="33">
        <v>1</v>
      </c>
      <c r="E80" s="30" t="s">
        <v>12</v>
      </c>
      <c r="F80" s="145"/>
      <c r="G80" s="25"/>
      <c r="H80" s="12">
        <f t="shared" si="17"/>
        <v>0</v>
      </c>
      <c r="I80" s="8">
        <f t="shared" si="18"/>
        <v>0</v>
      </c>
      <c r="J80" s="8">
        <f t="shared" si="19"/>
        <v>0</v>
      </c>
      <c r="K80" s="70">
        <f t="shared" si="20"/>
        <v>0</v>
      </c>
    </row>
    <row r="81" spans="1:11" s="85" customFormat="1" ht="25.5">
      <c r="A81" s="68"/>
      <c r="B81" s="27" t="s">
        <v>442</v>
      </c>
      <c r="C81" s="28" t="s">
        <v>444</v>
      </c>
      <c r="D81" s="29">
        <v>32</v>
      </c>
      <c r="E81" s="30" t="s">
        <v>12</v>
      </c>
      <c r="F81" s="145"/>
      <c r="G81" s="25"/>
      <c r="H81" s="12">
        <f t="shared" si="17"/>
        <v>0</v>
      </c>
      <c r="I81" s="8">
        <f aca="true" t="shared" si="21" ref="I81:J83">TRUNC(F81*(1+$K$4),2)</f>
        <v>0</v>
      </c>
      <c r="J81" s="8">
        <f t="shared" si="21"/>
        <v>0</v>
      </c>
      <c r="K81" s="70">
        <f>SUM(I81:J81)*D81</f>
        <v>0</v>
      </c>
    </row>
    <row r="82" spans="1:11" s="85" customFormat="1" ht="25.5">
      <c r="A82" s="68"/>
      <c r="B82" s="27" t="s">
        <v>443</v>
      </c>
      <c r="C82" s="28" t="s">
        <v>445</v>
      </c>
      <c r="D82" s="29">
        <v>98</v>
      </c>
      <c r="E82" s="30" t="s">
        <v>12</v>
      </c>
      <c r="F82" s="145"/>
      <c r="G82" s="25"/>
      <c r="H82" s="12">
        <f>SUM(F82:G82)*D82</f>
        <v>0</v>
      </c>
      <c r="I82" s="8">
        <f t="shared" si="21"/>
        <v>0</v>
      </c>
      <c r="J82" s="8">
        <f t="shared" si="21"/>
        <v>0</v>
      </c>
      <c r="K82" s="70">
        <f>SUM(I82:J82)*D82</f>
        <v>0</v>
      </c>
    </row>
    <row r="83" spans="1:11" s="85" customFormat="1" ht="25.5">
      <c r="A83" s="68"/>
      <c r="B83" s="27" t="s">
        <v>457</v>
      </c>
      <c r="C83" s="28" t="s">
        <v>446</v>
      </c>
      <c r="D83" s="29">
        <v>43</v>
      </c>
      <c r="E83" s="30" t="s">
        <v>12</v>
      </c>
      <c r="F83" s="145"/>
      <c r="G83" s="25"/>
      <c r="H83" s="12">
        <f>SUM(F83:G83)*D83</f>
        <v>0</v>
      </c>
      <c r="I83" s="8">
        <f t="shared" si="21"/>
        <v>0</v>
      </c>
      <c r="J83" s="8">
        <f t="shared" si="21"/>
        <v>0</v>
      </c>
      <c r="K83" s="70">
        <f>SUM(I83:J83)*D83</f>
        <v>0</v>
      </c>
    </row>
    <row r="84" spans="1:11" s="85" customFormat="1" ht="14.25" customHeight="1">
      <c r="A84" s="9"/>
      <c r="B84" s="1">
        <v>4</v>
      </c>
      <c r="C84" s="169" t="s">
        <v>163</v>
      </c>
      <c r="D84" s="170"/>
      <c r="E84" s="170"/>
      <c r="F84" s="170"/>
      <c r="G84" s="170"/>
      <c r="H84" s="170"/>
      <c r="I84" s="170"/>
      <c r="J84" s="170"/>
      <c r="K84" s="171"/>
    </row>
    <row r="85" spans="1:11" s="85" customFormat="1" ht="41.25" customHeight="1">
      <c r="A85" s="68"/>
      <c r="B85" s="27" t="s">
        <v>39</v>
      </c>
      <c r="C85" s="28" t="s">
        <v>80</v>
      </c>
      <c r="D85" s="29">
        <v>18</v>
      </c>
      <c r="E85" s="30" t="s">
        <v>16</v>
      </c>
      <c r="F85" s="144"/>
      <c r="G85" s="144"/>
      <c r="H85" s="12">
        <f>SUM(F85,G85)*D85</f>
        <v>0</v>
      </c>
      <c r="I85" s="69">
        <f aca="true" t="shared" si="22" ref="I85:J93">TRUNC(F85*(1+$K$4),2)</f>
        <v>0</v>
      </c>
      <c r="J85" s="69">
        <f t="shared" si="22"/>
        <v>0</v>
      </c>
      <c r="K85" s="70">
        <f aca="true" t="shared" si="23" ref="K85:K93">SUM(I85:J85)*D85</f>
        <v>0</v>
      </c>
    </row>
    <row r="86" spans="1:11" s="85" customFormat="1" ht="12" customHeight="1">
      <c r="A86" s="68"/>
      <c r="B86" s="27" t="s">
        <v>40</v>
      </c>
      <c r="C86" s="28" t="s">
        <v>81</v>
      </c>
      <c r="D86" s="29">
        <v>18</v>
      </c>
      <c r="E86" s="30" t="s">
        <v>16</v>
      </c>
      <c r="F86" s="144"/>
      <c r="G86" s="144"/>
      <c r="H86" s="12">
        <f>SUM(F86,G86)*D86</f>
        <v>0</v>
      </c>
      <c r="I86" s="69">
        <f t="shared" si="22"/>
        <v>0</v>
      </c>
      <c r="J86" s="69">
        <f t="shared" si="22"/>
        <v>0</v>
      </c>
      <c r="K86" s="70">
        <f t="shared" si="23"/>
        <v>0</v>
      </c>
    </row>
    <row r="87" spans="1:11" s="85" customFormat="1" ht="25.5">
      <c r="A87" s="68"/>
      <c r="B87" s="27" t="s">
        <v>41</v>
      </c>
      <c r="C87" s="28" t="s">
        <v>82</v>
      </c>
      <c r="D87" s="29">
        <v>18</v>
      </c>
      <c r="E87" s="30" t="s">
        <v>16</v>
      </c>
      <c r="F87" s="144"/>
      <c r="G87" s="144"/>
      <c r="H87" s="12">
        <f>SUM(F87,G87)*D87</f>
        <v>0</v>
      </c>
      <c r="I87" s="69">
        <f t="shared" si="22"/>
        <v>0</v>
      </c>
      <c r="J87" s="69">
        <f t="shared" si="22"/>
        <v>0</v>
      </c>
      <c r="K87" s="70">
        <f t="shared" si="23"/>
        <v>0</v>
      </c>
    </row>
    <row r="88" spans="1:11" s="85" customFormat="1" ht="25.5">
      <c r="A88" s="68"/>
      <c r="B88" s="27" t="s">
        <v>42</v>
      </c>
      <c r="C88" s="28" t="s">
        <v>84</v>
      </c>
      <c r="D88" s="29">
        <v>1</v>
      </c>
      <c r="E88" s="30" t="s">
        <v>77</v>
      </c>
      <c r="F88" s="144"/>
      <c r="G88" s="144"/>
      <c r="H88" s="12">
        <f>SUM(F88,G88)*D88</f>
        <v>0</v>
      </c>
      <c r="I88" s="69">
        <f t="shared" si="22"/>
        <v>0</v>
      </c>
      <c r="J88" s="69">
        <f t="shared" si="22"/>
        <v>0</v>
      </c>
      <c r="K88" s="70">
        <f t="shared" si="23"/>
        <v>0</v>
      </c>
    </row>
    <row r="89" spans="1:11" s="85" customFormat="1" ht="38.25">
      <c r="A89" s="68"/>
      <c r="B89" s="27" t="s">
        <v>47</v>
      </c>
      <c r="C89" s="28" t="s">
        <v>83</v>
      </c>
      <c r="D89" s="29">
        <v>1</v>
      </c>
      <c r="E89" s="30" t="s">
        <v>77</v>
      </c>
      <c r="F89" s="144"/>
      <c r="G89" s="144"/>
      <c r="H89" s="12">
        <f>SUM(F89,G89)*D89</f>
        <v>0</v>
      </c>
      <c r="I89" s="69">
        <f t="shared" si="22"/>
        <v>0</v>
      </c>
      <c r="J89" s="69">
        <f t="shared" si="22"/>
        <v>0</v>
      </c>
      <c r="K89" s="70">
        <f t="shared" si="23"/>
        <v>0</v>
      </c>
    </row>
    <row r="90" spans="1:11" s="85" customFormat="1" ht="51">
      <c r="A90" s="71"/>
      <c r="B90" s="27" t="s">
        <v>167</v>
      </c>
      <c r="C90" s="28" t="s">
        <v>459</v>
      </c>
      <c r="D90" s="33">
        <v>18</v>
      </c>
      <c r="E90" s="30" t="s">
        <v>16</v>
      </c>
      <c r="F90" s="145"/>
      <c r="G90" s="25"/>
      <c r="H90" s="12">
        <f>SUM(F90:G90)*D90</f>
        <v>0</v>
      </c>
      <c r="I90" s="8">
        <f t="shared" si="22"/>
        <v>0</v>
      </c>
      <c r="J90" s="8">
        <f t="shared" si="22"/>
        <v>0</v>
      </c>
      <c r="K90" s="70">
        <f t="shared" si="23"/>
        <v>0</v>
      </c>
    </row>
    <row r="91" spans="1:11" s="85" customFormat="1" ht="51">
      <c r="A91" s="71"/>
      <c r="B91" s="27" t="s">
        <v>264</v>
      </c>
      <c r="C91" s="28" t="s">
        <v>460</v>
      </c>
      <c r="D91" s="33">
        <v>28</v>
      </c>
      <c r="E91" s="30" t="s">
        <v>16</v>
      </c>
      <c r="F91" s="145"/>
      <c r="G91" s="25"/>
      <c r="H91" s="12">
        <f>SUM(F91:G91)*D91</f>
        <v>0</v>
      </c>
      <c r="I91" s="8">
        <f>TRUNC(F91*(1+$K$4),2)</f>
        <v>0</v>
      </c>
      <c r="J91" s="8">
        <f>TRUNC(G91*(1+$K$4),2)</f>
        <v>0</v>
      </c>
      <c r="K91" s="70">
        <f t="shared" si="23"/>
        <v>0</v>
      </c>
    </row>
    <row r="92" spans="1:11" s="85" customFormat="1" ht="51">
      <c r="A92" s="71"/>
      <c r="B92" s="27" t="s">
        <v>266</v>
      </c>
      <c r="C92" s="28" t="s">
        <v>174</v>
      </c>
      <c r="D92" s="33">
        <v>2</v>
      </c>
      <c r="E92" s="30" t="s">
        <v>77</v>
      </c>
      <c r="F92" s="145"/>
      <c r="G92" s="25"/>
      <c r="H92" s="12">
        <f>SUM(F92:G92)*D92</f>
        <v>0</v>
      </c>
      <c r="I92" s="8">
        <f>TRUNC(F92*(1+$K$4),2)</f>
        <v>0</v>
      </c>
      <c r="J92" s="8">
        <f>TRUNC(G92*(1+$K$4),2)</f>
        <v>0</v>
      </c>
      <c r="K92" s="70">
        <f t="shared" si="23"/>
        <v>0</v>
      </c>
    </row>
    <row r="93" spans="1:11" s="85" customFormat="1" ht="25.5">
      <c r="A93" s="71"/>
      <c r="B93" s="27" t="s">
        <v>268</v>
      </c>
      <c r="C93" s="28" t="s">
        <v>166</v>
      </c>
      <c r="D93" s="33">
        <v>320</v>
      </c>
      <c r="E93" s="30" t="s">
        <v>16</v>
      </c>
      <c r="F93" s="146"/>
      <c r="G93" s="146"/>
      <c r="H93" s="12">
        <f>SUM(F93:G93)*D93</f>
        <v>0</v>
      </c>
      <c r="I93" s="8">
        <f t="shared" si="22"/>
        <v>0</v>
      </c>
      <c r="J93" s="8">
        <f t="shared" si="22"/>
        <v>0</v>
      </c>
      <c r="K93" s="70">
        <f t="shared" si="23"/>
        <v>0</v>
      </c>
    </row>
    <row r="94" spans="1:11" s="85" customFormat="1" ht="12.75">
      <c r="A94" s="9"/>
      <c r="B94" s="1">
        <v>5</v>
      </c>
      <c r="C94" s="169" t="s">
        <v>74</v>
      </c>
      <c r="D94" s="170"/>
      <c r="E94" s="170"/>
      <c r="F94" s="170"/>
      <c r="G94" s="170"/>
      <c r="H94" s="170"/>
      <c r="I94" s="170"/>
      <c r="J94" s="170"/>
      <c r="K94" s="171"/>
    </row>
    <row r="95" spans="1:11" s="85" customFormat="1" ht="25.5">
      <c r="A95" s="68"/>
      <c r="B95" s="27" t="s">
        <v>271</v>
      </c>
      <c r="C95" s="28" t="s">
        <v>175</v>
      </c>
      <c r="D95" s="33">
        <v>420</v>
      </c>
      <c r="E95" s="30" t="s">
        <v>16</v>
      </c>
      <c r="F95" s="144"/>
      <c r="G95" s="144"/>
      <c r="H95" s="12">
        <f>SUM(F95,G95)*D95</f>
        <v>0</v>
      </c>
      <c r="I95" s="69">
        <f aca="true" t="shared" si="24" ref="I95:J98">TRUNC(F95*(1+$K$4),2)</f>
        <v>0</v>
      </c>
      <c r="J95" s="69">
        <f t="shared" si="24"/>
        <v>0</v>
      </c>
      <c r="K95" s="70">
        <f>SUM(I95:J95)*D95</f>
        <v>0</v>
      </c>
    </row>
    <row r="96" spans="1:11" s="85" customFormat="1" ht="25.5">
      <c r="A96" s="68"/>
      <c r="B96" s="27" t="s">
        <v>273</v>
      </c>
      <c r="C96" s="28" t="s">
        <v>79</v>
      </c>
      <c r="D96" s="33">
        <v>380</v>
      </c>
      <c r="E96" s="30" t="s">
        <v>16</v>
      </c>
      <c r="F96" s="144"/>
      <c r="G96" s="144"/>
      <c r="H96" s="12">
        <f>SUM(F96,G96)*D96</f>
        <v>0</v>
      </c>
      <c r="I96" s="69">
        <f t="shared" si="24"/>
        <v>0</v>
      </c>
      <c r="J96" s="69">
        <f t="shared" si="24"/>
        <v>0</v>
      </c>
      <c r="K96" s="70">
        <f>SUM(I96:J96)*D96</f>
        <v>0</v>
      </c>
    </row>
    <row r="97" spans="1:11" s="85" customFormat="1" ht="12.75">
      <c r="A97" s="68"/>
      <c r="B97" s="27" t="s">
        <v>275</v>
      </c>
      <c r="C97" s="28" t="s">
        <v>151</v>
      </c>
      <c r="D97" s="33">
        <v>160</v>
      </c>
      <c r="E97" s="30" t="s">
        <v>16</v>
      </c>
      <c r="F97" s="144"/>
      <c r="G97" s="144"/>
      <c r="H97" s="12">
        <f>SUM(F97,G97)*D97</f>
        <v>0</v>
      </c>
      <c r="I97" s="69">
        <f t="shared" si="24"/>
        <v>0</v>
      </c>
      <c r="J97" s="69">
        <f t="shared" si="24"/>
        <v>0</v>
      </c>
      <c r="K97" s="70">
        <f>SUM(I97:J97)*D97</f>
        <v>0</v>
      </c>
    </row>
    <row r="98" spans="1:11" s="85" customFormat="1" ht="25.5">
      <c r="A98" s="71"/>
      <c r="B98" s="27" t="s">
        <v>277</v>
      </c>
      <c r="C98" s="28" t="s">
        <v>150</v>
      </c>
      <c r="D98" s="33">
        <v>180</v>
      </c>
      <c r="E98" s="30" t="s">
        <v>16</v>
      </c>
      <c r="F98" s="144"/>
      <c r="G98" s="144"/>
      <c r="H98" s="12">
        <f>SUM(F98,G98)*D98</f>
        <v>0</v>
      </c>
      <c r="I98" s="69">
        <f t="shared" si="24"/>
        <v>0</v>
      </c>
      <c r="J98" s="69">
        <f t="shared" si="24"/>
        <v>0</v>
      </c>
      <c r="K98" s="70">
        <f>SUM(I98:J98)*D98</f>
        <v>0</v>
      </c>
    </row>
    <row r="99" spans="1:11" s="85" customFormat="1" ht="12.75">
      <c r="A99" s="9"/>
      <c r="B99" s="1">
        <v>6</v>
      </c>
      <c r="C99" s="169" t="s">
        <v>140</v>
      </c>
      <c r="D99" s="170"/>
      <c r="E99" s="170"/>
      <c r="F99" s="170"/>
      <c r="G99" s="170"/>
      <c r="H99" s="170"/>
      <c r="I99" s="170"/>
      <c r="J99" s="170"/>
      <c r="K99" s="171"/>
    </row>
    <row r="100" spans="1:11" s="85" customFormat="1" ht="38.25">
      <c r="A100" s="26"/>
      <c r="B100" s="27" t="s">
        <v>287</v>
      </c>
      <c r="C100" s="28" t="s">
        <v>141</v>
      </c>
      <c r="D100" s="29">
        <v>2</v>
      </c>
      <c r="E100" s="30" t="s">
        <v>12</v>
      </c>
      <c r="F100" s="145"/>
      <c r="G100" s="25"/>
      <c r="H100" s="12">
        <f>SUM(F100:G100)*D100</f>
        <v>0</v>
      </c>
      <c r="I100" s="8">
        <f aca="true" t="shared" si="25" ref="I100:J102">TRUNC(F100*(1+$K$4),2)</f>
        <v>0</v>
      </c>
      <c r="J100" s="8">
        <f t="shared" si="25"/>
        <v>0</v>
      </c>
      <c r="K100" s="70">
        <f>SUM(I100:J100)*D100</f>
        <v>0</v>
      </c>
    </row>
    <row r="101" spans="1:11" s="85" customFormat="1" ht="38.25">
      <c r="A101" s="26"/>
      <c r="B101" s="27" t="s">
        <v>45</v>
      </c>
      <c r="C101" s="28" t="s">
        <v>143</v>
      </c>
      <c r="D101" s="29">
        <v>1</v>
      </c>
      <c r="E101" s="30" t="s">
        <v>12</v>
      </c>
      <c r="F101" s="145"/>
      <c r="G101" s="25"/>
      <c r="H101" s="12">
        <f>SUM(F101:G101)*D101</f>
        <v>0</v>
      </c>
      <c r="I101" s="8">
        <f t="shared" si="25"/>
        <v>0</v>
      </c>
      <c r="J101" s="8">
        <f t="shared" si="25"/>
        <v>0</v>
      </c>
      <c r="K101" s="70">
        <f>SUM(I101:J101)*D101</f>
        <v>0</v>
      </c>
    </row>
    <row r="102" spans="1:11" s="85" customFormat="1" ht="38.25">
      <c r="A102" s="26"/>
      <c r="B102" s="27" t="s">
        <v>86</v>
      </c>
      <c r="C102" s="28" t="s">
        <v>142</v>
      </c>
      <c r="D102" s="29">
        <v>1</v>
      </c>
      <c r="E102" s="30" t="s">
        <v>12</v>
      </c>
      <c r="F102" s="145"/>
      <c r="G102" s="25"/>
      <c r="H102" s="12">
        <f>SUM(F102:G102)*D102</f>
        <v>0</v>
      </c>
      <c r="I102" s="8">
        <f t="shared" si="25"/>
        <v>0</v>
      </c>
      <c r="J102" s="8">
        <f t="shared" si="25"/>
        <v>0</v>
      </c>
      <c r="K102" s="70">
        <f>SUM(I102:J102)*D102</f>
        <v>0</v>
      </c>
    </row>
    <row r="103" spans="1:11" s="85" customFormat="1" ht="12.75">
      <c r="A103" s="19"/>
      <c r="B103" s="1">
        <v>7</v>
      </c>
      <c r="C103" s="20" t="s">
        <v>106</v>
      </c>
      <c r="D103" s="21"/>
      <c r="E103" s="21"/>
      <c r="F103" s="21"/>
      <c r="G103" s="21"/>
      <c r="H103" s="21"/>
      <c r="I103" s="21"/>
      <c r="J103" s="21"/>
      <c r="K103" s="22"/>
    </row>
    <row r="104" spans="1:11" s="85" customFormat="1" ht="76.5">
      <c r="A104" s="86"/>
      <c r="B104" s="27" t="s">
        <v>292</v>
      </c>
      <c r="C104" s="28" t="s">
        <v>108</v>
      </c>
      <c r="D104" s="29"/>
      <c r="E104" s="30"/>
      <c r="F104" s="11"/>
      <c r="G104" s="11"/>
      <c r="H104" s="12"/>
      <c r="I104" s="13"/>
      <c r="J104" s="8"/>
      <c r="K104" s="70"/>
    </row>
    <row r="105" spans="1:11" s="85" customFormat="1" ht="12.75">
      <c r="A105" s="71"/>
      <c r="B105" s="23" t="s">
        <v>418</v>
      </c>
      <c r="C105" s="28" t="s">
        <v>109</v>
      </c>
      <c r="D105" s="33">
        <v>1</v>
      </c>
      <c r="E105" s="30" t="s">
        <v>12</v>
      </c>
      <c r="F105" s="25"/>
      <c r="G105" s="25"/>
      <c r="H105" s="12">
        <f aca="true" t="shared" si="26" ref="H105:H110">SUM(F105:G105)*D105</f>
        <v>0</v>
      </c>
      <c r="I105" s="8">
        <f>TRUNC(F105*(1+$K$4),2)</f>
        <v>0</v>
      </c>
      <c r="J105" s="8">
        <f>TRUNC(G105*(1+$K$4),2)</f>
        <v>0</v>
      </c>
      <c r="K105" s="70">
        <f aca="true" t="shared" si="27" ref="K105:K110">SUM(I105:J105)*D105</f>
        <v>0</v>
      </c>
    </row>
    <row r="106" spans="1:11" s="85" customFormat="1" ht="12.75">
      <c r="A106" s="71"/>
      <c r="B106" s="23" t="s">
        <v>426</v>
      </c>
      <c r="C106" s="28" t="s">
        <v>110</v>
      </c>
      <c r="D106" s="33">
        <v>1</v>
      </c>
      <c r="E106" s="30" t="s">
        <v>12</v>
      </c>
      <c r="F106" s="25"/>
      <c r="G106" s="25"/>
      <c r="H106" s="12">
        <f t="shared" si="26"/>
        <v>0</v>
      </c>
      <c r="I106" s="8">
        <f aca="true" t="shared" si="28" ref="I106:J111">TRUNC(F106*(1+$K$4),2)</f>
        <v>0</v>
      </c>
      <c r="J106" s="8">
        <f t="shared" si="28"/>
        <v>0</v>
      </c>
      <c r="K106" s="70">
        <f t="shared" si="27"/>
        <v>0</v>
      </c>
    </row>
    <row r="107" spans="1:11" s="85" customFormat="1" ht="12.75">
      <c r="A107" s="71"/>
      <c r="B107" s="23" t="s">
        <v>427</v>
      </c>
      <c r="C107" s="28" t="s">
        <v>111</v>
      </c>
      <c r="D107" s="33">
        <v>1</v>
      </c>
      <c r="E107" s="30" t="s">
        <v>12</v>
      </c>
      <c r="F107" s="25"/>
      <c r="G107" s="25"/>
      <c r="H107" s="12">
        <f t="shared" si="26"/>
        <v>0</v>
      </c>
      <c r="I107" s="8">
        <f t="shared" si="28"/>
        <v>0</v>
      </c>
      <c r="J107" s="8">
        <f t="shared" si="28"/>
        <v>0</v>
      </c>
      <c r="K107" s="70">
        <f t="shared" si="27"/>
        <v>0</v>
      </c>
    </row>
    <row r="108" spans="1:11" s="85" customFormat="1" ht="12.75">
      <c r="A108" s="71"/>
      <c r="B108" s="23" t="s">
        <v>428</v>
      </c>
      <c r="C108" s="28" t="s">
        <v>112</v>
      </c>
      <c r="D108" s="33">
        <v>1</v>
      </c>
      <c r="E108" s="30" t="s">
        <v>12</v>
      </c>
      <c r="F108" s="25"/>
      <c r="G108" s="25"/>
      <c r="H108" s="12">
        <f t="shared" si="26"/>
        <v>0</v>
      </c>
      <c r="I108" s="8">
        <f t="shared" si="28"/>
        <v>0</v>
      </c>
      <c r="J108" s="8">
        <f t="shared" si="28"/>
        <v>0</v>
      </c>
      <c r="K108" s="70">
        <f t="shared" si="27"/>
        <v>0</v>
      </c>
    </row>
    <row r="109" spans="1:11" s="85" customFormat="1" ht="12.75">
      <c r="A109" s="71"/>
      <c r="B109" s="23" t="s">
        <v>429</v>
      </c>
      <c r="C109" s="28" t="s">
        <v>113</v>
      </c>
      <c r="D109" s="33">
        <v>1</v>
      </c>
      <c r="E109" s="30" t="s">
        <v>12</v>
      </c>
      <c r="F109" s="25"/>
      <c r="G109" s="25"/>
      <c r="H109" s="12">
        <f t="shared" si="26"/>
        <v>0</v>
      </c>
      <c r="I109" s="8">
        <f t="shared" si="28"/>
        <v>0</v>
      </c>
      <c r="J109" s="8">
        <f t="shared" si="28"/>
        <v>0</v>
      </c>
      <c r="K109" s="70">
        <f t="shared" si="27"/>
        <v>0</v>
      </c>
    </row>
    <row r="110" spans="1:11" s="85" customFormat="1" ht="12.75">
      <c r="A110" s="71"/>
      <c r="B110" s="23" t="s">
        <v>430</v>
      </c>
      <c r="C110" s="28" t="s">
        <v>451</v>
      </c>
      <c r="D110" s="33">
        <v>1</v>
      </c>
      <c r="E110" s="30" t="s">
        <v>12</v>
      </c>
      <c r="F110" s="25"/>
      <c r="G110" s="25"/>
      <c r="H110" s="12">
        <f t="shared" si="26"/>
        <v>0</v>
      </c>
      <c r="I110" s="8">
        <f t="shared" si="28"/>
        <v>0</v>
      </c>
      <c r="J110" s="8">
        <f t="shared" si="28"/>
        <v>0</v>
      </c>
      <c r="K110" s="70">
        <f t="shared" si="27"/>
        <v>0</v>
      </c>
    </row>
    <row r="111" spans="1:11" s="85" customFormat="1" ht="12.75">
      <c r="A111" s="71"/>
      <c r="B111" s="23" t="s">
        <v>431</v>
      </c>
      <c r="C111" s="28" t="s">
        <v>114</v>
      </c>
      <c r="D111" s="33">
        <v>1</v>
      </c>
      <c r="E111" s="30" t="s">
        <v>12</v>
      </c>
      <c r="F111" s="25"/>
      <c r="G111" s="25"/>
      <c r="H111" s="12">
        <f>SUM(F111:G111)*D111</f>
        <v>0</v>
      </c>
      <c r="I111" s="8">
        <f t="shared" si="28"/>
        <v>0</v>
      </c>
      <c r="J111" s="8">
        <f t="shared" si="28"/>
        <v>0</v>
      </c>
      <c r="K111" s="70">
        <f>SUM(I111:J111)*D111</f>
        <v>0</v>
      </c>
    </row>
    <row r="112" spans="1:11" s="85" customFormat="1" ht="76.5">
      <c r="A112" s="86"/>
      <c r="B112" s="27" t="s">
        <v>295</v>
      </c>
      <c r="C112" s="28" t="s">
        <v>116</v>
      </c>
      <c r="D112" s="29"/>
      <c r="E112" s="30"/>
      <c r="F112" s="11"/>
      <c r="G112" s="11"/>
      <c r="H112" s="12"/>
      <c r="I112" s="13"/>
      <c r="J112" s="8"/>
      <c r="K112" s="70"/>
    </row>
    <row r="113" spans="1:11" s="85" customFormat="1" ht="12.75">
      <c r="A113" s="71"/>
      <c r="B113" s="31" t="s">
        <v>419</v>
      </c>
      <c r="C113" s="28" t="s">
        <v>453</v>
      </c>
      <c r="D113" s="33">
        <v>1</v>
      </c>
      <c r="E113" s="30" t="s">
        <v>12</v>
      </c>
      <c r="F113" s="25"/>
      <c r="G113" s="25"/>
      <c r="H113" s="12">
        <f>SUM(F113,G113)*D113</f>
        <v>0</v>
      </c>
      <c r="I113" s="8">
        <f>TRUNC(F113*(1+$K$4),2)</f>
        <v>0</v>
      </c>
      <c r="J113" s="8">
        <f>TRUNC(G113*(1+$K$4),2)</f>
        <v>0</v>
      </c>
      <c r="K113" s="70">
        <f>SUM(I113:J113)*D113</f>
        <v>0</v>
      </c>
    </row>
    <row r="114" spans="1:11" s="85" customFormat="1" ht="12.75">
      <c r="A114" s="71"/>
      <c r="B114" s="31" t="s">
        <v>420</v>
      </c>
      <c r="C114" s="28" t="s">
        <v>452</v>
      </c>
      <c r="D114" s="33">
        <v>1</v>
      </c>
      <c r="E114" s="30" t="s">
        <v>12</v>
      </c>
      <c r="F114" s="25"/>
      <c r="G114" s="25"/>
      <c r="H114" s="12">
        <f aca="true" t="shared" si="29" ref="H114:H119">SUM(F114,G114)*D114</f>
        <v>0</v>
      </c>
      <c r="I114" s="8">
        <f aca="true" t="shared" si="30" ref="I114:J122">TRUNC(F114*(1+$K$4),2)</f>
        <v>0</v>
      </c>
      <c r="J114" s="8">
        <f t="shared" si="30"/>
        <v>0</v>
      </c>
      <c r="K114" s="70">
        <f aca="true" t="shared" si="31" ref="K114:K119">SUM(I114:J114)*D114</f>
        <v>0</v>
      </c>
    </row>
    <row r="115" spans="1:11" s="85" customFormat="1" ht="12.75">
      <c r="A115" s="71"/>
      <c r="B115" s="31" t="s">
        <v>421</v>
      </c>
      <c r="C115" s="28" t="s">
        <v>117</v>
      </c>
      <c r="D115" s="33">
        <v>2</v>
      </c>
      <c r="E115" s="30" t="s">
        <v>12</v>
      </c>
      <c r="F115" s="25"/>
      <c r="G115" s="25"/>
      <c r="H115" s="12">
        <f t="shared" si="29"/>
        <v>0</v>
      </c>
      <c r="I115" s="8">
        <f t="shared" si="30"/>
        <v>0</v>
      </c>
      <c r="J115" s="8">
        <f t="shared" si="30"/>
        <v>0</v>
      </c>
      <c r="K115" s="70">
        <f t="shared" si="31"/>
        <v>0</v>
      </c>
    </row>
    <row r="116" spans="1:11" s="85" customFormat="1" ht="12.75">
      <c r="A116" s="71"/>
      <c r="B116" s="31" t="s">
        <v>422</v>
      </c>
      <c r="C116" s="28" t="s">
        <v>118</v>
      </c>
      <c r="D116" s="33">
        <v>1</v>
      </c>
      <c r="E116" s="30" t="s">
        <v>12</v>
      </c>
      <c r="F116" s="25"/>
      <c r="G116" s="25"/>
      <c r="H116" s="12">
        <f t="shared" si="29"/>
        <v>0</v>
      </c>
      <c r="I116" s="8">
        <f t="shared" si="30"/>
        <v>0</v>
      </c>
      <c r="J116" s="8">
        <f t="shared" si="30"/>
        <v>0</v>
      </c>
      <c r="K116" s="70">
        <f t="shared" si="31"/>
        <v>0</v>
      </c>
    </row>
    <row r="117" spans="1:11" s="85" customFormat="1" ht="12.75">
      <c r="A117" s="71"/>
      <c r="B117" s="31" t="s">
        <v>423</v>
      </c>
      <c r="C117" s="28" t="s">
        <v>119</v>
      </c>
      <c r="D117" s="33">
        <v>1</v>
      </c>
      <c r="E117" s="30" t="s">
        <v>12</v>
      </c>
      <c r="F117" s="25"/>
      <c r="G117" s="25"/>
      <c r="H117" s="12">
        <f t="shared" si="29"/>
        <v>0</v>
      </c>
      <c r="I117" s="8">
        <f t="shared" si="30"/>
        <v>0</v>
      </c>
      <c r="J117" s="8">
        <f t="shared" si="30"/>
        <v>0</v>
      </c>
      <c r="K117" s="70">
        <f t="shared" si="31"/>
        <v>0</v>
      </c>
    </row>
    <row r="118" spans="1:11" s="85" customFormat="1" ht="12.75">
      <c r="A118" s="71"/>
      <c r="B118" s="31" t="s">
        <v>424</v>
      </c>
      <c r="C118" s="28" t="s">
        <v>120</v>
      </c>
      <c r="D118" s="33">
        <v>1</v>
      </c>
      <c r="E118" s="30" t="s">
        <v>12</v>
      </c>
      <c r="F118" s="25"/>
      <c r="G118" s="25"/>
      <c r="H118" s="12">
        <f t="shared" si="29"/>
        <v>0</v>
      </c>
      <c r="I118" s="8">
        <f t="shared" si="30"/>
        <v>0</v>
      </c>
      <c r="J118" s="8">
        <f t="shared" si="30"/>
        <v>0</v>
      </c>
      <c r="K118" s="70">
        <f t="shared" si="31"/>
        <v>0</v>
      </c>
    </row>
    <row r="119" spans="1:11" s="85" customFormat="1" ht="12.75">
      <c r="A119" s="71"/>
      <c r="B119" s="31" t="s">
        <v>425</v>
      </c>
      <c r="C119" s="28" t="s">
        <v>121</v>
      </c>
      <c r="D119" s="33">
        <v>1</v>
      </c>
      <c r="E119" s="30" t="s">
        <v>12</v>
      </c>
      <c r="F119" s="25"/>
      <c r="G119" s="25"/>
      <c r="H119" s="12">
        <f t="shared" si="29"/>
        <v>0</v>
      </c>
      <c r="I119" s="8">
        <f t="shared" si="30"/>
        <v>0</v>
      </c>
      <c r="J119" s="8">
        <f t="shared" si="30"/>
        <v>0</v>
      </c>
      <c r="K119" s="70">
        <f t="shared" si="31"/>
        <v>0</v>
      </c>
    </row>
    <row r="120" spans="1:11" s="85" customFormat="1" ht="63.75">
      <c r="A120" s="86"/>
      <c r="B120" s="27" t="s">
        <v>297</v>
      </c>
      <c r="C120" s="28" t="s">
        <v>123</v>
      </c>
      <c r="D120" s="29"/>
      <c r="E120" s="30"/>
      <c r="F120" s="11"/>
      <c r="G120" s="11"/>
      <c r="H120" s="12"/>
      <c r="I120" s="8"/>
      <c r="J120" s="8"/>
      <c r="K120" s="70"/>
    </row>
    <row r="121" spans="1:11" s="85" customFormat="1" ht="12.75">
      <c r="A121" s="71"/>
      <c r="B121" s="27" t="s">
        <v>299</v>
      </c>
      <c r="C121" s="28" t="s">
        <v>124</v>
      </c>
      <c r="D121" s="33">
        <v>1</v>
      </c>
      <c r="E121" s="30" t="s">
        <v>12</v>
      </c>
      <c r="F121" s="25"/>
      <c r="G121" s="25"/>
      <c r="H121" s="12">
        <f>SUM(F121,G121)*D121</f>
        <v>0</v>
      </c>
      <c r="I121" s="8">
        <f t="shared" si="30"/>
        <v>0</v>
      </c>
      <c r="J121" s="8">
        <f t="shared" si="30"/>
        <v>0</v>
      </c>
      <c r="K121" s="70">
        <f>SUM(I121:J121)*D121</f>
        <v>0</v>
      </c>
    </row>
    <row r="122" spans="1:11" s="85" customFormat="1" ht="12.75">
      <c r="A122" s="71"/>
      <c r="B122" s="27" t="s">
        <v>432</v>
      </c>
      <c r="C122" s="28" t="s">
        <v>125</v>
      </c>
      <c r="D122" s="33">
        <v>1</v>
      </c>
      <c r="E122" s="30" t="s">
        <v>12</v>
      </c>
      <c r="F122" s="25"/>
      <c r="G122" s="25"/>
      <c r="H122" s="12">
        <f>SUM(F122,G122)*D122</f>
        <v>0</v>
      </c>
      <c r="I122" s="8">
        <f t="shared" si="30"/>
        <v>0</v>
      </c>
      <c r="J122" s="8">
        <f t="shared" si="30"/>
        <v>0</v>
      </c>
      <c r="K122" s="70">
        <f>SUM(I122:J122)*D122</f>
        <v>0</v>
      </c>
    </row>
    <row r="123" spans="1:11" s="85" customFormat="1" ht="51">
      <c r="A123" s="86"/>
      <c r="B123" s="27" t="s">
        <v>301</v>
      </c>
      <c r="C123" s="28" t="s">
        <v>127</v>
      </c>
      <c r="D123" s="29"/>
      <c r="E123" s="30"/>
      <c r="F123" s="11"/>
      <c r="G123" s="11"/>
      <c r="H123" s="12"/>
      <c r="I123" s="13"/>
      <c r="J123" s="8"/>
      <c r="K123" s="70"/>
    </row>
    <row r="124" spans="1:11" s="85" customFormat="1" ht="12.75">
      <c r="A124" s="71"/>
      <c r="B124" s="27" t="s">
        <v>303</v>
      </c>
      <c r="C124" s="28" t="s">
        <v>128</v>
      </c>
      <c r="D124" s="33">
        <v>2</v>
      </c>
      <c r="E124" s="30" t="s">
        <v>12</v>
      </c>
      <c r="F124" s="25"/>
      <c r="G124" s="25"/>
      <c r="H124" s="12">
        <f>SUM(F124,G124)*D124</f>
        <v>0</v>
      </c>
      <c r="I124" s="8">
        <f>TRUNC(F124*(1+$K$4),2)</f>
        <v>0</v>
      </c>
      <c r="J124" s="8">
        <f>TRUNC(G124*(1+$K$4),2)</f>
        <v>0</v>
      </c>
      <c r="K124" s="70">
        <f>SUM(I124:J124)*D124</f>
        <v>0</v>
      </c>
    </row>
    <row r="125" spans="1:11" ht="12.75">
      <c r="A125" s="71"/>
      <c r="B125" s="27" t="s">
        <v>305</v>
      </c>
      <c r="C125" s="28" t="s">
        <v>129</v>
      </c>
      <c r="D125" s="33">
        <v>1</v>
      </c>
      <c r="E125" s="30" t="s">
        <v>12</v>
      </c>
      <c r="F125" s="25"/>
      <c r="G125" s="25"/>
      <c r="H125" s="12">
        <f>SUM(F125,G125)*D125</f>
        <v>0</v>
      </c>
      <c r="I125" s="8">
        <f>TRUNC(F125*(1+$K$4),2)</f>
        <v>0</v>
      </c>
      <c r="J125" s="8">
        <f>TRUNC(G125*(1+$K$4),2)</f>
        <v>0</v>
      </c>
      <c r="K125" s="70">
        <f>SUM(I125:J125)*D125</f>
        <v>0</v>
      </c>
    </row>
    <row r="126" spans="1:11" ht="51">
      <c r="A126" s="86"/>
      <c r="B126" s="27" t="s">
        <v>309</v>
      </c>
      <c r="C126" s="28" t="s">
        <v>131</v>
      </c>
      <c r="D126" s="29"/>
      <c r="E126" s="30"/>
      <c r="F126" s="11"/>
      <c r="G126" s="11"/>
      <c r="H126" s="12"/>
      <c r="I126" s="13"/>
      <c r="J126" s="8"/>
      <c r="K126" s="70"/>
    </row>
    <row r="127" spans="1:11" ht="12.75">
      <c r="A127" s="71"/>
      <c r="B127" s="27" t="s">
        <v>433</v>
      </c>
      <c r="C127" s="28" t="s">
        <v>132</v>
      </c>
      <c r="D127" s="33">
        <v>10</v>
      </c>
      <c r="E127" s="30" t="s">
        <v>12</v>
      </c>
      <c r="F127" s="25"/>
      <c r="G127" s="25"/>
      <c r="H127" s="12">
        <f>SUM(F127,G127)*D127</f>
        <v>0</v>
      </c>
      <c r="I127" s="8">
        <f>TRUNC(F127*(1+$K$4),2)</f>
        <v>0</v>
      </c>
      <c r="J127" s="8">
        <f>TRUNC(G127*(1+$K$4),2)</f>
        <v>0</v>
      </c>
      <c r="K127" s="70">
        <f aca="true" t="shared" si="32" ref="K127:K132">SUM(I127:J127)*D127</f>
        <v>0</v>
      </c>
    </row>
    <row r="128" spans="1:11" ht="12.75">
      <c r="A128" s="71"/>
      <c r="B128" s="27" t="s">
        <v>434</v>
      </c>
      <c r="C128" s="28" t="s">
        <v>133</v>
      </c>
      <c r="D128" s="33">
        <v>1</v>
      </c>
      <c r="E128" s="30" t="s">
        <v>12</v>
      </c>
      <c r="F128" s="25"/>
      <c r="G128" s="25"/>
      <c r="H128" s="12">
        <f>SUM(F128,G128)*D128</f>
        <v>0</v>
      </c>
      <c r="I128" s="8">
        <f aca="true" t="shared" si="33" ref="I128:J132">TRUNC(F128*(1+$K$4),2)</f>
        <v>0</v>
      </c>
      <c r="J128" s="8">
        <f t="shared" si="33"/>
        <v>0</v>
      </c>
      <c r="K128" s="70">
        <f t="shared" si="32"/>
        <v>0</v>
      </c>
    </row>
    <row r="129" spans="1:11" ht="12.75">
      <c r="A129" s="71"/>
      <c r="B129" s="27" t="s">
        <v>435</v>
      </c>
      <c r="C129" s="28" t="s">
        <v>134</v>
      </c>
      <c r="D129" s="33">
        <v>1</v>
      </c>
      <c r="E129" s="30" t="s">
        <v>12</v>
      </c>
      <c r="F129" s="25"/>
      <c r="G129" s="25"/>
      <c r="H129" s="12">
        <f>SUM(F129,G129)*D129</f>
        <v>0</v>
      </c>
      <c r="I129" s="8">
        <f t="shared" si="33"/>
        <v>0</v>
      </c>
      <c r="J129" s="8">
        <f t="shared" si="33"/>
        <v>0</v>
      </c>
      <c r="K129" s="70">
        <f t="shared" si="32"/>
        <v>0</v>
      </c>
    </row>
    <row r="130" spans="1:11" ht="12.75">
      <c r="A130" s="71"/>
      <c r="B130" s="27" t="s">
        <v>436</v>
      </c>
      <c r="C130" s="28" t="s">
        <v>135</v>
      </c>
      <c r="D130" s="33">
        <v>1</v>
      </c>
      <c r="E130" s="30" t="s">
        <v>12</v>
      </c>
      <c r="F130" s="25"/>
      <c r="G130" s="25"/>
      <c r="H130" s="12">
        <f>SUM(F130,G130)*D130</f>
        <v>0</v>
      </c>
      <c r="I130" s="8">
        <f t="shared" si="33"/>
        <v>0</v>
      </c>
      <c r="J130" s="8">
        <f t="shared" si="33"/>
        <v>0</v>
      </c>
      <c r="K130" s="70">
        <f t="shared" si="32"/>
        <v>0</v>
      </c>
    </row>
    <row r="131" spans="1:11" ht="25.5">
      <c r="A131" s="71"/>
      <c r="B131" s="27" t="s">
        <v>310</v>
      </c>
      <c r="C131" s="28" t="s">
        <v>137</v>
      </c>
      <c r="D131" s="33">
        <v>10</v>
      </c>
      <c r="E131" s="30" t="s">
        <v>12</v>
      </c>
      <c r="F131" s="25"/>
      <c r="G131" s="25"/>
      <c r="H131" s="12">
        <f>SUM(F131:G131)*D131</f>
        <v>0</v>
      </c>
      <c r="I131" s="8">
        <f t="shared" si="33"/>
        <v>0</v>
      </c>
      <c r="J131" s="8">
        <f t="shared" si="33"/>
        <v>0</v>
      </c>
      <c r="K131" s="70">
        <f t="shared" si="32"/>
        <v>0</v>
      </c>
    </row>
    <row r="132" spans="1:11" ht="25.5">
      <c r="A132" s="71"/>
      <c r="B132" s="27" t="s">
        <v>312</v>
      </c>
      <c r="C132" s="28" t="s">
        <v>139</v>
      </c>
      <c r="D132" s="33">
        <v>12</v>
      </c>
      <c r="E132" s="30" t="s">
        <v>12</v>
      </c>
      <c r="F132" s="25"/>
      <c r="G132" s="25"/>
      <c r="H132" s="12">
        <f>SUM(F132:G132)*D132</f>
        <v>0</v>
      </c>
      <c r="I132" s="8">
        <f t="shared" si="33"/>
        <v>0</v>
      </c>
      <c r="J132" s="8">
        <f t="shared" si="33"/>
        <v>0</v>
      </c>
      <c r="K132" s="70">
        <f t="shared" si="32"/>
        <v>0</v>
      </c>
    </row>
    <row r="133" spans="1:11" ht="12.75">
      <c r="A133" s="9"/>
      <c r="B133" s="2">
        <v>8</v>
      </c>
      <c r="C133" s="169" t="s">
        <v>75</v>
      </c>
      <c r="D133" s="170"/>
      <c r="E133" s="170"/>
      <c r="F133" s="170"/>
      <c r="G133" s="170"/>
      <c r="H133" s="170"/>
      <c r="I133" s="170"/>
      <c r="J133" s="170"/>
      <c r="K133" s="171"/>
    </row>
    <row r="134" spans="1:11" ht="38.25">
      <c r="A134" s="87"/>
      <c r="B134" s="27" t="s">
        <v>89</v>
      </c>
      <c r="C134" s="28" t="s">
        <v>194</v>
      </c>
      <c r="D134" s="29">
        <v>1</v>
      </c>
      <c r="E134" s="30" t="s">
        <v>73</v>
      </c>
      <c r="F134" s="11" t="s">
        <v>17</v>
      </c>
      <c r="G134" s="144"/>
      <c r="H134" s="12">
        <f>SUM(F134:G134)*D134</f>
        <v>0</v>
      </c>
      <c r="I134" s="13" t="s">
        <v>17</v>
      </c>
      <c r="J134" s="69">
        <f>TRUNC(G134*(1+$K$4),2)</f>
        <v>0</v>
      </c>
      <c r="K134" s="14">
        <f>SUM(I134:J134)*D134</f>
        <v>0</v>
      </c>
    </row>
    <row r="135" spans="1:11" ht="12.75">
      <c r="A135" s="87"/>
      <c r="B135" s="27" t="s">
        <v>90</v>
      </c>
      <c r="C135" s="28" t="s">
        <v>193</v>
      </c>
      <c r="D135" s="29">
        <v>1</v>
      </c>
      <c r="E135" s="30" t="s">
        <v>73</v>
      </c>
      <c r="F135" s="8" t="s">
        <v>85</v>
      </c>
      <c r="G135" s="144"/>
      <c r="H135" s="12">
        <f>SUM(F135:G135)*D135</f>
        <v>0</v>
      </c>
      <c r="I135" s="11" t="s">
        <v>17</v>
      </c>
      <c r="J135" s="69">
        <f>TRUNC(G135*(1+$K$4),2)</f>
        <v>0</v>
      </c>
      <c r="K135" s="70">
        <f>SUM(I135:J135)*D135</f>
        <v>0</v>
      </c>
    </row>
    <row r="136" spans="1:11" ht="12.75">
      <c r="A136" s="68"/>
      <c r="B136" s="27" t="s">
        <v>98</v>
      </c>
      <c r="C136" s="28" t="s">
        <v>100</v>
      </c>
      <c r="D136" s="29">
        <v>420</v>
      </c>
      <c r="E136" s="30" t="s">
        <v>16</v>
      </c>
      <c r="F136" s="144"/>
      <c r="G136" s="144"/>
      <c r="H136" s="12">
        <f>SUM(F136:G136)*D136</f>
        <v>0</v>
      </c>
      <c r="I136" s="69">
        <f>TRUNC(F136*(1+$K$4),2)</f>
        <v>0</v>
      </c>
      <c r="J136" s="69">
        <f>TRUNC(G136*(1+$K$4),2)</f>
        <v>0</v>
      </c>
      <c r="K136" s="70">
        <f>SUM(I136:J136)*D136</f>
        <v>0</v>
      </c>
    </row>
    <row r="137" spans="1:11" ht="12.75">
      <c r="A137" s="88"/>
      <c r="B137" s="89"/>
      <c r="C137" s="90" t="s">
        <v>15</v>
      </c>
      <c r="D137" s="91"/>
      <c r="E137" s="92"/>
      <c r="F137" s="93">
        <f>SUMPRODUCT(D17:D136,F17:F136)</f>
        <v>0</v>
      </c>
      <c r="G137" s="93">
        <f>SUMPRODUCT(D17:D136,G17:G136)</f>
        <v>0</v>
      </c>
      <c r="H137" s="94">
        <f>SUM(H22:H136)</f>
        <v>0</v>
      </c>
      <c r="I137" s="95">
        <f>SUMPRODUCT(D17:D136,I17:I136)</f>
        <v>0</v>
      </c>
      <c r="J137" s="93">
        <f>SUMPRODUCT(D17:D136,J17:J136)</f>
        <v>0</v>
      </c>
      <c r="K137" s="96">
        <f>SUM(K17:K136)</f>
        <v>0</v>
      </c>
    </row>
    <row r="138" spans="1:11" ht="12.75">
      <c r="A138" s="66"/>
      <c r="B138" s="67" t="s">
        <v>48</v>
      </c>
      <c r="C138" s="172" t="s">
        <v>43</v>
      </c>
      <c r="D138" s="173"/>
      <c r="E138" s="173"/>
      <c r="F138" s="173"/>
      <c r="G138" s="173"/>
      <c r="H138" s="173"/>
      <c r="I138" s="173"/>
      <c r="J138" s="173"/>
      <c r="K138" s="174"/>
    </row>
    <row r="139" spans="1:11" ht="12.75">
      <c r="A139" s="9"/>
      <c r="B139" s="2">
        <v>1</v>
      </c>
      <c r="C139" s="169" t="s">
        <v>196</v>
      </c>
      <c r="D139" s="170"/>
      <c r="E139" s="170"/>
      <c r="F139" s="170"/>
      <c r="G139" s="170"/>
      <c r="H139" s="170"/>
      <c r="I139" s="170"/>
      <c r="J139" s="170"/>
      <c r="K139" s="171"/>
    </row>
    <row r="140" spans="1:11" ht="12.75">
      <c r="A140" s="97"/>
      <c r="B140" s="98" t="s">
        <v>0</v>
      </c>
      <c r="C140" s="99" t="s">
        <v>197</v>
      </c>
      <c r="D140" s="100">
        <v>700</v>
      </c>
      <c r="E140" s="38" t="s">
        <v>18</v>
      </c>
      <c r="F140" s="43"/>
      <c r="G140" s="43"/>
      <c r="H140" s="101">
        <f>(F140+G140)*D140</f>
        <v>0</v>
      </c>
      <c r="I140" s="79">
        <f aca="true" t="shared" si="34" ref="I140:J155">TRUNC(F140*(1+$K$4),2)</f>
        <v>0</v>
      </c>
      <c r="J140" s="79">
        <f t="shared" si="34"/>
        <v>0</v>
      </c>
      <c r="K140" s="102">
        <f aca="true" t="shared" si="35" ref="K140:K156">SUM(I140:J140)*D140</f>
        <v>0</v>
      </c>
    </row>
    <row r="141" spans="1:11" ht="25.5">
      <c r="A141" s="103"/>
      <c r="B141" s="98" t="s">
        <v>1</v>
      </c>
      <c r="C141" s="99" t="s">
        <v>198</v>
      </c>
      <c r="D141" s="104">
        <v>100</v>
      </c>
      <c r="E141" s="105" t="s">
        <v>18</v>
      </c>
      <c r="F141" s="43"/>
      <c r="G141" s="43"/>
      <c r="H141" s="101">
        <f>(F141+G141)*D141</f>
        <v>0</v>
      </c>
      <c r="I141" s="79">
        <f t="shared" si="34"/>
        <v>0</v>
      </c>
      <c r="J141" s="79">
        <f t="shared" si="34"/>
        <v>0</v>
      </c>
      <c r="K141" s="102">
        <f t="shared" si="35"/>
        <v>0</v>
      </c>
    </row>
    <row r="142" spans="1:11" ht="12.75">
      <c r="A142" s="34"/>
      <c r="B142" s="98" t="s">
        <v>19</v>
      </c>
      <c r="C142" s="5" t="s">
        <v>199</v>
      </c>
      <c r="D142" s="35">
        <v>12</v>
      </c>
      <c r="E142" s="36" t="s">
        <v>18</v>
      </c>
      <c r="F142" s="43"/>
      <c r="G142" s="43"/>
      <c r="H142" s="101">
        <f>SUM(F142,G142)*D142</f>
        <v>0</v>
      </c>
      <c r="I142" s="79">
        <f t="shared" si="34"/>
        <v>0</v>
      </c>
      <c r="J142" s="79">
        <f t="shared" si="34"/>
        <v>0</v>
      </c>
      <c r="K142" s="102">
        <f t="shared" si="35"/>
        <v>0</v>
      </c>
    </row>
    <row r="143" spans="1:11" ht="12.75">
      <c r="A143" s="97"/>
      <c r="B143" s="98" t="s">
        <v>20</v>
      </c>
      <c r="C143" s="106" t="s">
        <v>200</v>
      </c>
      <c r="D143" s="100">
        <v>1</v>
      </c>
      <c r="E143" s="38" t="s">
        <v>201</v>
      </c>
      <c r="F143" s="43"/>
      <c r="G143" s="43"/>
      <c r="H143" s="101">
        <f>SUM(F143,G143)*D143</f>
        <v>0</v>
      </c>
      <c r="I143" s="79">
        <f t="shared" si="34"/>
        <v>0</v>
      </c>
      <c r="J143" s="79">
        <f t="shared" si="34"/>
        <v>0</v>
      </c>
      <c r="K143" s="101">
        <f t="shared" si="35"/>
        <v>0</v>
      </c>
    </row>
    <row r="144" spans="1:11" ht="12.75">
      <c r="A144" s="97"/>
      <c r="B144" s="98" t="s">
        <v>21</v>
      </c>
      <c r="C144" s="106" t="s">
        <v>202</v>
      </c>
      <c r="D144" s="100">
        <v>3</v>
      </c>
      <c r="E144" s="38" t="s">
        <v>203</v>
      </c>
      <c r="F144" s="43"/>
      <c r="G144" s="43"/>
      <c r="H144" s="101">
        <f>SUM(F144,G144)*D144</f>
        <v>0</v>
      </c>
      <c r="I144" s="79">
        <f t="shared" si="34"/>
        <v>0</v>
      </c>
      <c r="J144" s="79">
        <f t="shared" si="34"/>
        <v>0</v>
      </c>
      <c r="K144" s="102">
        <f t="shared" si="35"/>
        <v>0</v>
      </c>
    </row>
    <row r="145" spans="1:11" ht="38.25">
      <c r="A145" s="97"/>
      <c r="B145" s="98" t="s">
        <v>22</v>
      </c>
      <c r="C145" s="106" t="s">
        <v>204</v>
      </c>
      <c r="D145" s="100">
        <v>25</v>
      </c>
      <c r="E145" s="36" t="s">
        <v>201</v>
      </c>
      <c r="F145" s="43"/>
      <c r="G145" s="43"/>
      <c r="H145" s="101">
        <f>SUM(F145:G145)*D145</f>
        <v>0</v>
      </c>
      <c r="I145" s="79">
        <f t="shared" si="34"/>
        <v>0</v>
      </c>
      <c r="J145" s="79">
        <f t="shared" si="34"/>
        <v>0</v>
      </c>
      <c r="K145" s="102">
        <f t="shared" si="35"/>
        <v>0</v>
      </c>
    </row>
    <row r="146" spans="1:11" ht="38.25">
      <c r="A146" s="97"/>
      <c r="B146" s="98" t="s">
        <v>22</v>
      </c>
      <c r="C146" s="106" t="s">
        <v>205</v>
      </c>
      <c r="D146" s="100">
        <v>10</v>
      </c>
      <c r="E146" s="36" t="s">
        <v>201</v>
      </c>
      <c r="F146" s="43"/>
      <c r="G146" s="43"/>
      <c r="H146" s="101">
        <f>SUM(F146:G146)*D146</f>
        <v>0</v>
      </c>
      <c r="I146" s="79">
        <f t="shared" si="34"/>
        <v>0</v>
      </c>
      <c r="J146" s="79">
        <f t="shared" si="34"/>
        <v>0</v>
      </c>
      <c r="K146" s="102">
        <f t="shared" si="35"/>
        <v>0</v>
      </c>
    </row>
    <row r="147" spans="1:11" ht="38.25">
      <c r="A147" s="97"/>
      <c r="B147" s="98" t="s">
        <v>24</v>
      </c>
      <c r="C147" s="106" t="s">
        <v>206</v>
      </c>
      <c r="D147" s="100">
        <v>3</v>
      </c>
      <c r="E147" s="36" t="s">
        <v>201</v>
      </c>
      <c r="F147" s="43"/>
      <c r="G147" s="43"/>
      <c r="H147" s="101">
        <f>SUM(F147:G147)*D147</f>
        <v>0</v>
      </c>
      <c r="I147" s="79">
        <f t="shared" si="34"/>
        <v>0</v>
      </c>
      <c r="J147" s="79">
        <f t="shared" si="34"/>
        <v>0</v>
      </c>
      <c r="K147" s="102">
        <f t="shared" si="35"/>
        <v>0</v>
      </c>
    </row>
    <row r="148" spans="1:11" ht="38.25">
      <c r="A148" s="97"/>
      <c r="B148" s="98" t="s">
        <v>101</v>
      </c>
      <c r="C148" s="106" t="s">
        <v>207</v>
      </c>
      <c r="D148" s="100">
        <v>22</v>
      </c>
      <c r="E148" s="36" t="s">
        <v>201</v>
      </c>
      <c r="F148" s="43"/>
      <c r="G148" s="43"/>
      <c r="H148" s="101">
        <f>SUM(F148:G148)*D148</f>
        <v>0</v>
      </c>
      <c r="I148" s="79">
        <f t="shared" si="34"/>
        <v>0</v>
      </c>
      <c r="J148" s="79">
        <f t="shared" si="34"/>
        <v>0</v>
      </c>
      <c r="K148" s="102">
        <f t="shared" si="35"/>
        <v>0</v>
      </c>
    </row>
    <row r="149" spans="1:11" ht="63.75">
      <c r="A149" s="97"/>
      <c r="B149" s="98" t="s">
        <v>23</v>
      </c>
      <c r="C149" s="148" t="s">
        <v>484</v>
      </c>
      <c r="D149" s="100">
        <v>7</v>
      </c>
      <c r="E149" s="36" t="s">
        <v>201</v>
      </c>
      <c r="F149" s="43"/>
      <c r="G149" s="43"/>
      <c r="H149" s="101">
        <f>SUM(F149,G149)*D149</f>
        <v>0</v>
      </c>
      <c r="I149" s="79">
        <f t="shared" si="34"/>
        <v>0</v>
      </c>
      <c r="J149" s="79">
        <f t="shared" si="34"/>
        <v>0</v>
      </c>
      <c r="K149" s="102">
        <f t="shared" si="35"/>
        <v>0</v>
      </c>
    </row>
    <row r="150" spans="1:11" ht="12.75">
      <c r="A150" s="34"/>
      <c r="B150" s="98" t="s">
        <v>91</v>
      </c>
      <c r="C150" s="5" t="s">
        <v>208</v>
      </c>
      <c r="D150" s="35">
        <v>20</v>
      </c>
      <c r="E150" s="36" t="s">
        <v>18</v>
      </c>
      <c r="F150" s="43"/>
      <c r="G150" s="43"/>
      <c r="H150" s="101">
        <f>SUM(F150,G150)*D150</f>
        <v>0</v>
      </c>
      <c r="I150" s="79">
        <f t="shared" si="34"/>
        <v>0</v>
      </c>
      <c r="J150" s="79">
        <f t="shared" si="34"/>
        <v>0</v>
      </c>
      <c r="K150" s="102">
        <f t="shared" si="35"/>
        <v>0</v>
      </c>
    </row>
    <row r="151" spans="1:11" ht="12.75">
      <c r="A151" s="34"/>
      <c r="B151" s="98" t="s">
        <v>99</v>
      </c>
      <c r="C151" s="5" t="s">
        <v>209</v>
      </c>
      <c r="D151" s="35">
        <v>8</v>
      </c>
      <c r="E151" s="36" t="s">
        <v>201</v>
      </c>
      <c r="F151" s="43"/>
      <c r="G151" s="43"/>
      <c r="H151" s="101">
        <f>SUM(F151,G151)*D151</f>
        <v>0</v>
      </c>
      <c r="I151" s="79">
        <f t="shared" si="34"/>
        <v>0</v>
      </c>
      <c r="J151" s="79">
        <f t="shared" si="34"/>
        <v>0</v>
      </c>
      <c r="K151" s="102">
        <f t="shared" si="35"/>
        <v>0</v>
      </c>
    </row>
    <row r="152" spans="1:11" ht="12.75">
      <c r="A152" s="97"/>
      <c r="B152" s="98" t="s">
        <v>149</v>
      </c>
      <c r="C152" s="106" t="s">
        <v>210</v>
      </c>
      <c r="D152" s="100">
        <v>7</v>
      </c>
      <c r="E152" s="36" t="s">
        <v>201</v>
      </c>
      <c r="F152" s="43"/>
      <c r="G152" s="43"/>
      <c r="H152" s="101">
        <f>(F152+G152)*D152</f>
        <v>0</v>
      </c>
      <c r="I152" s="79">
        <f t="shared" si="34"/>
        <v>0</v>
      </c>
      <c r="J152" s="79">
        <f t="shared" si="34"/>
        <v>0</v>
      </c>
      <c r="K152" s="102">
        <f t="shared" si="35"/>
        <v>0</v>
      </c>
    </row>
    <row r="153" spans="1:11" ht="12.75">
      <c r="A153" s="97"/>
      <c r="B153" s="98" t="s">
        <v>169</v>
      </c>
      <c r="C153" s="106" t="s">
        <v>211</v>
      </c>
      <c r="D153" s="100">
        <v>7</v>
      </c>
      <c r="E153" s="36" t="s">
        <v>201</v>
      </c>
      <c r="F153" s="43"/>
      <c r="G153" s="43"/>
      <c r="H153" s="101">
        <f>(F153+G153)*D153</f>
        <v>0</v>
      </c>
      <c r="I153" s="79">
        <f t="shared" si="34"/>
        <v>0</v>
      </c>
      <c r="J153" s="79">
        <f t="shared" si="34"/>
        <v>0</v>
      </c>
      <c r="K153" s="102">
        <f t="shared" si="35"/>
        <v>0</v>
      </c>
    </row>
    <row r="154" spans="1:11" ht="12.75">
      <c r="A154" s="97"/>
      <c r="B154" s="98" t="s">
        <v>170</v>
      </c>
      <c r="C154" s="106" t="s">
        <v>212</v>
      </c>
      <c r="D154" s="100">
        <v>24</v>
      </c>
      <c r="E154" s="38" t="s">
        <v>18</v>
      </c>
      <c r="F154" s="43"/>
      <c r="G154" s="43"/>
      <c r="H154" s="101">
        <f>SUM(F154:G154)*D154</f>
        <v>0</v>
      </c>
      <c r="I154" s="79">
        <f t="shared" si="34"/>
        <v>0</v>
      </c>
      <c r="J154" s="79">
        <f t="shared" si="34"/>
        <v>0</v>
      </c>
      <c r="K154" s="102">
        <f t="shared" si="35"/>
        <v>0</v>
      </c>
    </row>
    <row r="155" spans="1:11" ht="12.75">
      <c r="A155" s="97"/>
      <c r="B155" s="98" t="s">
        <v>177</v>
      </c>
      <c r="C155" s="106" t="s">
        <v>213</v>
      </c>
      <c r="D155" s="100">
        <v>30</v>
      </c>
      <c r="E155" s="38" t="s">
        <v>18</v>
      </c>
      <c r="F155" s="43"/>
      <c r="G155" s="43"/>
      <c r="H155" s="101">
        <f>SUM(F155:G155)*D155</f>
        <v>0</v>
      </c>
      <c r="I155" s="79">
        <f t="shared" si="34"/>
        <v>0</v>
      </c>
      <c r="J155" s="79">
        <f t="shared" si="34"/>
        <v>0</v>
      </c>
      <c r="K155" s="102">
        <f t="shared" si="35"/>
        <v>0</v>
      </c>
    </row>
    <row r="156" spans="1:11" ht="12.75">
      <c r="A156" s="97"/>
      <c r="B156" s="98" t="s">
        <v>178</v>
      </c>
      <c r="C156" s="106" t="s">
        <v>214</v>
      </c>
      <c r="D156" s="100">
        <v>7</v>
      </c>
      <c r="E156" s="36" t="s">
        <v>201</v>
      </c>
      <c r="F156" s="43"/>
      <c r="G156" s="43"/>
      <c r="H156" s="101">
        <f>SUM(F156:G156)*D156</f>
        <v>0</v>
      </c>
      <c r="I156" s="79">
        <f>TRUNC(F156*(1+$K$4),2)</f>
        <v>0</v>
      </c>
      <c r="J156" s="79">
        <f>TRUNC(G156*(1+$K$4),2)</f>
        <v>0</v>
      </c>
      <c r="K156" s="102">
        <f t="shared" si="35"/>
        <v>0</v>
      </c>
    </row>
    <row r="157" spans="1:11" ht="12.75">
      <c r="A157" s="9"/>
      <c r="B157" s="2">
        <v>2</v>
      </c>
      <c r="C157" s="169" t="s">
        <v>215</v>
      </c>
      <c r="D157" s="170"/>
      <c r="E157" s="170"/>
      <c r="F157" s="170"/>
      <c r="G157" s="170"/>
      <c r="H157" s="170"/>
      <c r="I157" s="170"/>
      <c r="J157" s="170"/>
      <c r="K157" s="171"/>
    </row>
    <row r="158" spans="1:11" ht="12.75">
      <c r="A158" s="103"/>
      <c r="B158" s="107" t="s">
        <v>14</v>
      </c>
      <c r="C158" s="99" t="s">
        <v>197</v>
      </c>
      <c r="D158" s="104">
        <v>100</v>
      </c>
      <c r="E158" s="105" t="s">
        <v>18</v>
      </c>
      <c r="F158" s="43"/>
      <c r="G158" s="43"/>
      <c r="H158" s="101">
        <f>(F158+G158)*D158</f>
        <v>0</v>
      </c>
      <c r="I158" s="79">
        <f aca="true" t="shared" si="36" ref="I158:J173">TRUNC(F158*(1+$K$4),2)</f>
        <v>0</v>
      </c>
      <c r="J158" s="79">
        <f t="shared" si="36"/>
        <v>0</v>
      </c>
      <c r="K158" s="102">
        <f aca="true" t="shared" si="37" ref="K158:K179">SUM(I158:J158)*D158</f>
        <v>0</v>
      </c>
    </row>
    <row r="159" spans="1:11" ht="25.5">
      <c r="A159" s="103"/>
      <c r="B159" s="107" t="s">
        <v>28</v>
      </c>
      <c r="C159" s="99" t="s">
        <v>198</v>
      </c>
      <c r="D159" s="104">
        <v>100</v>
      </c>
      <c r="E159" s="105" t="s">
        <v>18</v>
      </c>
      <c r="F159" s="43"/>
      <c r="G159" s="43"/>
      <c r="H159" s="101">
        <f>(F159+G159)*D159</f>
        <v>0</v>
      </c>
      <c r="I159" s="79">
        <f t="shared" si="36"/>
        <v>0</v>
      </c>
      <c r="J159" s="79">
        <f t="shared" si="36"/>
        <v>0</v>
      </c>
      <c r="K159" s="102">
        <f t="shared" si="37"/>
        <v>0</v>
      </c>
    </row>
    <row r="160" spans="1:11" ht="38.25">
      <c r="A160" s="103"/>
      <c r="B160" s="107" t="s">
        <v>29</v>
      </c>
      <c r="C160" s="106" t="s">
        <v>204</v>
      </c>
      <c r="D160" s="104">
        <v>4</v>
      </c>
      <c r="E160" s="36" t="s">
        <v>201</v>
      </c>
      <c r="F160" s="43"/>
      <c r="G160" s="43"/>
      <c r="H160" s="101">
        <f>SUM(F160:G160)*D160</f>
        <v>0</v>
      </c>
      <c r="I160" s="79">
        <f t="shared" si="36"/>
        <v>0</v>
      </c>
      <c r="J160" s="79">
        <f t="shared" si="36"/>
        <v>0</v>
      </c>
      <c r="K160" s="102">
        <f t="shared" si="37"/>
        <v>0</v>
      </c>
    </row>
    <row r="161" spans="1:11" ht="12.75">
      <c r="A161" s="103"/>
      <c r="B161" s="107" t="s">
        <v>30</v>
      </c>
      <c r="C161" s="107" t="s">
        <v>216</v>
      </c>
      <c r="D161" s="104">
        <v>4</v>
      </c>
      <c r="E161" s="36" t="s">
        <v>201</v>
      </c>
      <c r="F161" s="43"/>
      <c r="G161" s="43"/>
      <c r="H161" s="101">
        <f>(F161+G161)*D161</f>
        <v>0</v>
      </c>
      <c r="I161" s="79">
        <f t="shared" si="36"/>
        <v>0</v>
      </c>
      <c r="J161" s="79">
        <f t="shared" si="36"/>
        <v>0</v>
      </c>
      <c r="K161" s="102">
        <f t="shared" si="37"/>
        <v>0</v>
      </c>
    </row>
    <row r="162" spans="1:11" ht="12.75">
      <c r="A162" s="103"/>
      <c r="B162" s="107" t="s">
        <v>31</v>
      </c>
      <c r="C162" s="107" t="s">
        <v>217</v>
      </c>
      <c r="D162" s="104">
        <v>2</v>
      </c>
      <c r="E162" s="36" t="s">
        <v>201</v>
      </c>
      <c r="F162" s="43"/>
      <c r="G162" s="43"/>
      <c r="H162" s="101">
        <f>(F162+G162)*D162</f>
        <v>0</v>
      </c>
      <c r="I162" s="79">
        <f t="shared" si="36"/>
        <v>0</v>
      </c>
      <c r="J162" s="79">
        <f t="shared" si="36"/>
        <v>0</v>
      </c>
      <c r="K162" s="102">
        <f t="shared" si="37"/>
        <v>0</v>
      </c>
    </row>
    <row r="163" spans="1:11" ht="12.75">
      <c r="A163" s="103"/>
      <c r="B163" s="107" t="s">
        <v>49</v>
      </c>
      <c r="C163" s="107" t="s">
        <v>218</v>
      </c>
      <c r="D163" s="104">
        <v>2</v>
      </c>
      <c r="E163" s="36" t="s">
        <v>201</v>
      </c>
      <c r="F163" s="43"/>
      <c r="G163" s="43"/>
      <c r="H163" s="101">
        <f>(F163+G163)*D163</f>
        <v>0</v>
      </c>
      <c r="I163" s="79">
        <f t="shared" si="36"/>
        <v>0</v>
      </c>
      <c r="J163" s="79">
        <f t="shared" si="36"/>
        <v>0</v>
      </c>
      <c r="K163" s="102">
        <f t="shared" si="37"/>
        <v>0</v>
      </c>
    </row>
    <row r="164" spans="1:11" ht="12.75">
      <c r="A164" s="34"/>
      <c r="B164" s="107" t="s">
        <v>50</v>
      </c>
      <c r="C164" s="5" t="s">
        <v>199</v>
      </c>
      <c r="D164" s="35">
        <v>12</v>
      </c>
      <c r="E164" s="36" t="s">
        <v>18</v>
      </c>
      <c r="F164" s="43"/>
      <c r="G164" s="43"/>
      <c r="H164" s="101">
        <f>SUM(F164,G164)*D164</f>
        <v>0</v>
      </c>
      <c r="I164" s="79">
        <f t="shared" si="36"/>
        <v>0</v>
      </c>
      <c r="J164" s="79">
        <f t="shared" si="36"/>
        <v>0</v>
      </c>
      <c r="K164" s="102">
        <f t="shared" si="37"/>
        <v>0</v>
      </c>
    </row>
    <row r="165" spans="1:11" ht="12.75">
      <c r="A165" s="97"/>
      <c r="B165" s="107" t="s">
        <v>51</v>
      </c>
      <c r="C165" s="106" t="s">
        <v>202</v>
      </c>
      <c r="D165" s="100">
        <v>2</v>
      </c>
      <c r="E165" s="38" t="s">
        <v>203</v>
      </c>
      <c r="F165" s="43"/>
      <c r="G165" s="43"/>
      <c r="H165" s="101">
        <f>SUM(F165,G165)*D165</f>
        <v>0</v>
      </c>
      <c r="I165" s="79">
        <f t="shared" si="36"/>
        <v>0</v>
      </c>
      <c r="J165" s="79">
        <f t="shared" si="36"/>
        <v>0</v>
      </c>
      <c r="K165" s="102">
        <f t="shared" si="37"/>
        <v>0</v>
      </c>
    </row>
    <row r="166" spans="1:11" ht="12.75">
      <c r="A166" s="103"/>
      <c r="B166" s="107" t="s">
        <v>52</v>
      </c>
      <c r="C166" s="107" t="s">
        <v>219</v>
      </c>
      <c r="D166" s="104">
        <v>2</v>
      </c>
      <c r="E166" s="36" t="s">
        <v>201</v>
      </c>
      <c r="F166" s="43"/>
      <c r="G166" s="43"/>
      <c r="H166" s="101">
        <f>(F166+G166)*D166</f>
        <v>0</v>
      </c>
      <c r="I166" s="79">
        <f t="shared" si="36"/>
        <v>0</v>
      </c>
      <c r="J166" s="79">
        <f t="shared" si="36"/>
        <v>0</v>
      </c>
      <c r="K166" s="102">
        <f t="shared" si="37"/>
        <v>0</v>
      </c>
    </row>
    <row r="167" spans="1:11" ht="12.75">
      <c r="A167" s="103"/>
      <c r="B167" s="107" t="s">
        <v>53</v>
      </c>
      <c r="C167" s="107" t="s">
        <v>220</v>
      </c>
      <c r="D167" s="104">
        <v>1</v>
      </c>
      <c r="E167" s="36" t="s">
        <v>201</v>
      </c>
      <c r="F167" s="43"/>
      <c r="G167" s="43"/>
      <c r="H167" s="101">
        <f>(F167+G167)*D167</f>
        <v>0</v>
      </c>
      <c r="I167" s="79">
        <f t="shared" si="36"/>
        <v>0</v>
      </c>
      <c r="J167" s="79">
        <f t="shared" si="36"/>
        <v>0</v>
      </c>
      <c r="K167" s="102">
        <f t="shared" si="37"/>
        <v>0</v>
      </c>
    </row>
    <row r="168" spans="1:11" ht="12.75">
      <c r="A168" s="103"/>
      <c r="B168" s="107" t="s">
        <v>54</v>
      </c>
      <c r="C168" s="107" t="s">
        <v>221</v>
      </c>
      <c r="D168" s="104">
        <v>2</v>
      </c>
      <c r="E168" s="36" t="s">
        <v>201</v>
      </c>
      <c r="F168" s="43"/>
      <c r="G168" s="43"/>
      <c r="H168" s="101">
        <f>(F168+G168)*D168</f>
        <v>0</v>
      </c>
      <c r="I168" s="79">
        <f t="shared" si="36"/>
        <v>0</v>
      </c>
      <c r="J168" s="79">
        <f t="shared" si="36"/>
        <v>0</v>
      </c>
      <c r="K168" s="102">
        <f t="shared" si="37"/>
        <v>0</v>
      </c>
    </row>
    <row r="169" spans="1:11" ht="12.75">
      <c r="A169" s="103"/>
      <c r="B169" s="107" t="s">
        <v>55</v>
      </c>
      <c r="C169" s="107" t="s">
        <v>222</v>
      </c>
      <c r="D169" s="104">
        <v>4</v>
      </c>
      <c r="E169" s="36" t="s">
        <v>201</v>
      </c>
      <c r="F169" s="43"/>
      <c r="G169" s="43"/>
      <c r="H169" s="101">
        <f>SUM(F169:G169)*D169</f>
        <v>0</v>
      </c>
      <c r="I169" s="79">
        <f t="shared" si="36"/>
        <v>0</v>
      </c>
      <c r="J169" s="79">
        <f t="shared" si="36"/>
        <v>0</v>
      </c>
      <c r="K169" s="102">
        <f t="shared" si="37"/>
        <v>0</v>
      </c>
    </row>
    <row r="170" spans="1:11" ht="38.25">
      <c r="A170" s="103"/>
      <c r="B170" s="107" t="s">
        <v>56</v>
      </c>
      <c r="C170" s="106" t="s">
        <v>223</v>
      </c>
      <c r="D170" s="104">
        <v>1</v>
      </c>
      <c r="E170" s="36" t="s">
        <v>201</v>
      </c>
      <c r="F170" s="43"/>
      <c r="G170" s="43"/>
      <c r="H170" s="101">
        <f>SUM(F170:G170)*D170</f>
        <v>0</v>
      </c>
      <c r="I170" s="79">
        <f t="shared" si="36"/>
        <v>0</v>
      </c>
      <c r="J170" s="79">
        <f t="shared" si="36"/>
        <v>0</v>
      </c>
      <c r="K170" s="102">
        <f t="shared" si="37"/>
        <v>0</v>
      </c>
    </row>
    <row r="171" spans="1:11" ht="38.25">
      <c r="A171" s="103"/>
      <c r="B171" s="107" t="s">
        <v>57</v>
      </c>
      <c r="C171" s="107" t="s">
        <v>224</v>
      </c>
      <c r="D171" s="104">
        <v>1</v>
      </c>
      <c r="E171" s="36" t="s">
        <v>201</v>
      </c>
      <c r="F171" s="43"/>
      <c r="G171" s="43"/>
      <c r="H171" s="101">
        <f>SUM(F171,G171)*D171</f>
        <v>0</v>
      </c>
      <c r="I171" s="79">
        <f t="shared" si="36"/>
        <v>0</v>
      </c>
      <c r="J171" s="79">
        <f t="shared" si="36"/>
        <v>0</v>
      </c>
      <c r="K171" s="102">
        <f t="shared" si="37"/>
        <v>0</v>
      </c>
    </row>
    <row r="172" spans="1:11" ht="12.75">
      <c r="A172" s="103"/>
      <c r="B172" s="107" t="s">
        <v>58</v>
      </c>
      <c r="C172" s="107" t="s">
        <v>225</v>
      </c>
      <c r="D172" s="104">
        <v>1</v>
      </c>
      <c r="E172" s="36" t="s">
        <v>201</v>
      </c>
      <c r="F172" s="43"/>
      <c r="G172" s="43"/>
      <c r="H172" s="101">
        <f>SUM(F172:G172)*D172</f>
        <v>0</v>
      </c>
      <c r="I172" s="79">
        <f t="shared" si="36"/>
        <v>0</v>
      </c>
      <c r="J172" s="79">
        <f t="shared" si="36"/>
        <v>0</v>
      </c>
      <c r="K172" s="102">
        <f t="shared" si="37"/>
        <v>0</v>
      </c>
    </row>
    <row r="173" spans="1:11" ht="25.5">
      <c r="A173" s="103"/>
      <c r="B173" s="107" t="s">
        <v>164</v>
      </c>
      <c r="C173" s="107" t="s">
        <v>226</v>
      </c>
      <c r="D173" s="104">
        <v>1</v>
      </c>
      <c r="E173" s="36" t="s">
        <v>201</v>
      </c>
      <c r="F173" s="43"/>
      <c r="G173" s="43"/>
      <c r="H173" s="101">
        <f>SUM(F173:G173)*D173</f>
        <v>0</v>
      </c>
      <c r="I173" s="79">
        <f t="shared" si="36"/>
        <v>0</v>
      </c>
      <c r="J173" s="79">
        <f t="shared" si="36"/>
        <v>0</v>
      </c>
      <c r="K173" s="102">
        <f t="shared" si="37"/>
        <v>0</v>
      </c>
    </row>
    <row r="174" spans="1:11" ht="12.75">
      <c r="A174" s="103"/>
      <c r="B174" s="107" t="s">
        <v>227</v>
      </c>
      <c r="C174" s="107" t="s">
        <v>228</v>
      </c>
      <c r="D174" s="104">
        <v>30</v>
      </c>
      <c r="E174" s="36" t="s">
        <v>18</v>
      </c>
      <c r="F174" s="43"/>
      <c r="G174" s="43"/>
      <c r="H174" s="101">
        <f>SUM(F174:G174)*D174</f>
        <v>0</v>
      </c>
      <c r="I174" s="79">
        <f aca="true" t="shared" si="38" ref="I174:J178">TRUNC(F174*(1+$K$4),2)</f>
        <v>0</v>
      </c>
      <c r="J174" s="79">
        <f t="shared" si="38"/>
        <v>0</v>
      </c>
      <c r="K174" s="102">
        <f t="shared" si="37"/>
        <v>0</v>
      </c>
    </row>
    <row r="175" spans="1:11" ht="12.75">
      <c r="A175" s="103"/>
      <c r="B175" s="107" t="s">
        <v>229</v>
      </c>
      <c r="C175" s="107" t="s">
        <v>230</v>
      </c>
      <c r="D175" s="104">
        <v>2</v>
      </c>
      <c r="E175" s="36" t="s">
        <v>201</v>
      </c>
      <c r="F175" s="43"/>
      <c r="G175" s="43"/>
      <c r="H175" s="101">
        <f>SUM(F175,G175)*D175</f>
        <v>0</v>
      </c>
      <c r="I175" s="79">
        <f t="shared" si="38"/>
        <v>0</v>
      </c>
      <c r="J175" s="79">
        <f t="shared" si="38"/>
        <v>0</v>
      </c>
      <c r="K175" s="102">
        <f t="shared" si="37"/>
        <v>0</v>
      </c>
    </row>
    <row r="176" spans="1:11" ht="12.75">
      <c r="A176" s="103"/>
      <c r="B176" s="107" t="s">
        <v>231</v>
      </c>
      <c r="C176" s="107" t="s">
        <v>232</v>
      </c>
      <c r="D176" s="104">
        <v>24</v>
      </c>
      <c r="E176" s="36" t="s">
        <v>201</v>
      </c>
      <c r="F176" s="43"/>
      <c r="G176" s="108" t="s">
        <v>17</v>
      </c>
      <c r="H176" s="101">
        <f>SUM(F176:G176)*D176</f>
        <v>0</v>
      </c>
      <c r="I176" s="79">
        <f t="shared" si="38"/>
        <v>0</v>
      </c>
      <c r="J176" s="79" t="s">
        <v>17</v>
      </c>
      <c r="K176" s="102">
        <f t="shared" si="37"/>
        <v>0</v>
      </c>
    </row>
    <row r="177" spans="1:11" ht="12.75">
      <c r="A177" s="103"/>
      <c r="B177" s="107" t="s">
        <v>233</v>
      </c>
      <c r="C177" s="107" t="s">
        <v>234</v>
      </c>
      <c r="D177" s="104">
        <v>20</v>
      </c>
      <c r="E177" s="36" t="s">
        <v>201</v>
      </c>
      <c r="F177" s="43"/>
      <c r="G177" s="108" t="s">
        <v>17</v>
      </c>
      <c r="H177" s="101">
        <f>SUM(F177:G177)*D177</f>
        <v>0</v>
      </c>
      <c r="I177" s="79">
        <f t="shared" si="38"/>
        <v>0</v>
      </c>
      <c r="J177" s="79" t="s">
        <v>17</v>
      </c>
      <c r="K177" s="102">
        <f t="shared" si="37"/>
        <v>0</v>
      </c>
    </row>
    <row r="178" spans="1:11" ht="25.5">
      <c r="A178" s="103"/>
      <c r="B178" s="107" t="s">
        <v>235</v>
      </c>
      <c r="C178" s="107" t="s">
        <v>236</v>
      </c>
      <c r="D178" s="104">
        <v>6</v>
      </c>
      <c r="E178" s="36" t="s">
        <v>201</v>
      </c>
      <c r="F178" s="43"/>
      <c r="G178" s="108" t="s">
        <v>17</v>
      </c>
      <c r="H178" s="101">
        <f>SUM(F178:G178)*D178</f>
        <v>0</v>
      </c>
      <c r="I178" s="79">
        <f t="shared" si="38"/>
        <v>0</v>
      </c>
      <c r="J178" s="79" t="s">
        <v>17</v>
      </c>
      <c r="K178" s="102">
        <f t="shared" si="37"/>
        <v>0</v>
      </c>
    </row>
    <row r="179" spans="1:11" ht="12.75">
      <c r="A179" s="103"/>
      <c r="B179" s="107" t="s">
        <v>171</v>
      </c>
      <c r="C179" s="107" t="s">
        <v>237</v>
      </c>
      <c r="D179" s="104">
        <v>1</v>
      </c>
      <c r="E179" s="105" t="s">
        <v>238</v>
      </c>
      <c r="F179" s="108" t="s">
        <v>17</v>
      </c>
      <c r="G179" s="43"/>
      <c r="H179" s="101">
        <f>SUM(F179:G179)*D179</f>
        <v>0</v>
      </c>
      <c r="I179" s="79" t="s">
        <v>17</v>
      </c>
      <c r="J179" s="79">
        <f>TRUNC(G179*(1+$K$4),2)</f>
        <v>0</v>
      </c>
      <c r="K179" s="102">
        <f t="shared" si="37"/>
        <v>0</v>
      </c>
    </row>
    <row r="180" spans="1:11" ht="12.75">
      <c r="A180" s="9"/>
      <c r="B180" s="2">
        <v>3</v>
      </c>
      <c r="C180" s="169" t="s">
        <v>239</v>
      </c>
      <c r="D180" s="170"/>
      <c r="E180" s="170"/>
      <c r="F180" s="170"/>
      <c r="G180" s="170"/>
      <c r="H180" s="170"/>
      <c r="I180" s="170"/>
      <c r="J180" s="170"/>
      <c r="K180" s="171"/>
    </row>
    <row r="181" spans="1:11" ht="12.75">
      <c r="A181" s="50"/>
      <c r="B181" s="109" t="s">
        <v>25</v>
      </c>
      <c r="C181" s="99" t="s">
        <v>197</v>
      </c>
      <c r="D181" s="6">
        <v>250</v>
      </c>
      <c r="E181" s="110" t="s">
        <v>18</v>
      </c>
      <c r="F181" s="43"/>
      <c r="G181" s="43"/>
      <c r="H181" s="101">
        <f>SUM(F181,G181)*D181</f>
        <v>0</v>
      </c>
      <c r="I181" s="108">
        <f>TRUNC(F181*(1+$K$4),2)</f>
        <v>0</v>
      </c>
      <c r="J181" s="108">
        <f>TRUNC(G181*(1+$K$4),2)</f>
        <v>0</v>
      </c>
      <c r="K181" s="101">
        <f>SUM(I181:J181)*D181</f>
        <v>0</v>
      </c>
    </row>
    <row r="182" spans="1:11" ht="25.5">
      <c r="A182" s="50"/>
      <c r="B182" s="109" t="s">
        <v>27</v>
      </c>
      <c r="C182" s="99" t="s">
        <v>198</v>
      </c>
      <c r="D182" s="104">
        <v>150</v>
      </c>
      <c r="E182" s="105" t="s">
        <v>18</v>
      </c>
      <c r="F182" s="43"/>
      <c r="G182" s="43"/>
      <c r="H182" s="101">
        <f>(F182+G182)*D182</f>
        <v>0</v>
      </c>
      <c r="I182" s="79">
        <f aca="true" t="shared" si="39" ref="I182:J194">TRUNC(F182*(1+$K$4),2)</f>
        <v>0</v>
      </c>
      <c r="J182" s="79">
        <f t="shared" si="39"/>
        <v>0</v>
      </c>
      <c r="K182" s="102">
        <f>SUM(I182:J182)*D182</f>
        <v>0</v>
      </c>
    </row>
    <row r="183" spans="1:11" ht="12.75">
      <c r="A183" s="103"/>
      <c r="B183" s="109" t="s">
        <v>32</v>
      </c>
      <c r="C183" s="107" t="s">
        <v>221</v>
      </c>
      <c r="D183" s="104">
        <v>1</v>
      </c>
      <c r="E183" s="36" t="s">
        <v>201</v>
      </c>
      <c r="F183" s="43"/>
      <c r="G183" s="43"/>
      <c r="H183" s="101">
        <f>(F183+G183)*D183</f>
        <v>0</v>
      </c>
      <c r="I183" s="79">
        <f t="shared" si="39"/>
        <v>0</v>
      </c>
      <c r="J183" s="79">
        <f t="shared" si="39"/>
        <v>0</v>
      </c>
      <c r="K183" s="102">
        <f>SUM(I183:J183)*D183</f>
        <v>0</v>
      </c>
    </row>
    <row r="184" spans="1:11" ht="38.25">
      <c r="A184" s="50"/>
      <c r="B184" s="109" t="s">
        <v>33</v>
      </c>
      <c r="C184" s="106" t="s">
        <v>204</v>
      </c>
      <c r="D184" s="6">
        <v>7</v>
      </c>
      <c r="E184" s="110" t="s">
        <v>12</v>
      </c>
      <c r="F184" s="43"/>
      <c r="G184" s="43"/>
      <c r="H184" s="101">
        <f aca="true" t="shared" si="40" ref="H184:H198">SUM(F184,G184)*D184</f>
        <v>0</v>
      </c>
      <c r="I184" s="108">
        <f t="shared" si="39"/>
        <v>0</v>
      </c>
      <c r="J184" s="108">
        <f t="shared" si="39"/>
        <v>0</v>
      </c>
      <c r="K184" s="101">
        <f aca="true" t="shared" si="41" ref="K184:K194">SUM(I184:J184)*D184</f>
        <v>0</v>
      </c>
    </row>
    <row r="185" spans="1:11" ht="38.25">
      <c r="A185" s="50"/>
      <c r="B185" s="109" t="s">
        <v>34</v>
      </c>
      <c r="C185" s="106" t="s">
        <v>240</v>
      </c>
      <c r="D185" s="6">
        <v>4</v>
      </c>
      <c r="E185" s="110" t="s">
        <v>12</v>
      </c>
      <c r="F185" s="43"/>
      <c r="G185" s="43"/>
      <c r="H185" s="101">
        <f>SUM(F185,G185)*D185</f>
        <v>0</v>
      </c>
      <c r="I185" s="108">
        <f t="shared" si="39"/>
        <v>0</v>
      </c>
      <c r="J185" s="108">
        <f t="shared" si="39"/>
        <v>0</v>
      </c>
      <c r="K185" s="101">
        <f>SUM(I185:J185)*D185</f>
        <v>0</v>
      </c>
    </row>
    <row r="186" spans="1:11" ht="12.75">
      <c r="A186" s="50"/>
      <c r="B186" s="109" t="s">
        <v>35</v>
      </c>
      <c r="C186" s="99" t="s">
        <v>241</v>
      </c>
      <c r="D186" s="6">
        <v>6</v>
      </c>
      <c r="E186" s="110" t="s">
        <v>18</v>
      </c>
      <c r="F186" s="43"/>
      <c r="G186" s="43"/>
      <c r="H186" s="101">
        <f t="shared" si="40"/>
        <v>0</v>
      </c>
      <c r="I186" s="108">
        <f t="shared" si="39"/>
        <v>0</v>
      </c>
      <c r="J186" s="108">
        <f t="shared" si="39"/>
        <v>0</v>
      </c>
      <c r="K186" s="101">
        <f t="shared" si="41"/>
        <v>0</v>
      </c>
    </row>
    <row r="187" spans="1:11" ht="12.75">
      <c r="A187" s="50"/>
      <c r="B187" s="109" t="s">
        <v>36</v>
      </c>
      <c r="C187" s="99" t="s">
        <v>216</v>
      </c>
      <c r="D187" s="6">
        <v>2</v>
      </c>
      <c r="E187" s="110" t="s">
        <v>12</v>
      </c>
      <c r="F187" s="43"/>
      <c r="G187" s="43"/>
      <c r="H187" s="101">
        <f t="shared" si="40"/>
        <v>0</v>
      </c>
      <c r="I187" s="108">
        <f t="shared" si="39"/>
        <v>0</v>
      </c>
      <c r="J187" s="108">
        <f t="shared" si="39"/>
        <v>0</v>
      </c>
      <c r="K187" s="101">
        <f t="shared" si="41"/>
        <v>0</v>
      </c>
    </row>
    <row r="188" spans="1:11" ht="12.75">
      <c r="A188" s="50"/>
      <c r="B188" s="109" t="s">
        <v>59</v>
      </c>
      <c r="C188" s="99" t="s">
        <v>242</v>
      </c>
      <c r="D188" s="6">
        <v>2</v>
      </c>
      <c r="E188" s="110" t="s">
        <v>12</v>
      </c>
      <c r="F188" s="43"/>
      <c r="G188" s="43"/>
      <c r="H188" s="101">
        <f t="shared" si="40"/>
        <v>0</v>
      </c>
      <c r="I188" s="108">
        <f t="shared" si="39"/>
        <v>0</v>
      </c>
      <c r="J188" s="108">
        <f t="shared" si="39"/>
        <v>0</v>
      </c>
      <c r="K188" s="101">
        <f t="shared" si="41"/>
        <v>0</v>
      </c>
    </row>
    <row r="189" spans="1:11" ht="12.75">
      <c r="A189" s="50"/>
      <c r="B189" s="109" t="s">
        <v>37</v>
      </c>
      <c r="C189" s="99" t="s">
        <v>218</v>
      </c>
      <c r="D189" s="6">
        <v>2</v>
      </c>
      <c r="E189" s="110" t="s">
        <v>12</v>
      </c>
      <c r="F189" s="43"/>
      <c r="G189" s="43"/>
      <c r="H189" s="101">
        <f t="shared" si="40"/>
        <v>0</v>
      </c>
      <c r="I189" s="108">
        <f t="shared" si="39"/>
        <v>0</v>
      </c>
      <c r="J189" s="108">
        <f t="shared" si="39"/>
        <v>0</v>
      </c>
      <c r="K189" s="101">
        <f t="shared" si="41"/>
        <v>0</v>
      </c>
    </row>
    <row r="190" spans="1:11" ht="12.75">
      <c r="A190" s="50"/>
      <c r="B190" s="109" t="s">
        <v>38</v>
      </c>
      <c r="C190" s="99" t="s">
        <v>243</v>
      </c>
      <c r="D190" s="6">
        <v>4</v>
      </c>
      <c r="E190" s="110" t="s">
        <v>12</v>
      </c>
      <c r="F190" s="43"/>
      <c r="G190" s="168" t="s">
        <v>369</v>
      </c>
      <c r="H190" s="101">
        <f>SUM(F190,G190)*D190</f>
        <v>0</v>
      </c>
      <c r="I190" s="108">
        <f t="shared" si="39"/>
        <v>0</v>
      </c>
      <c r="J190" s="108" t="s">
        <v>17</v>
      </c>
      <c r="K190" s="101">
        <f t="shared" si="41"/>
        <v>0</v>
      </c>
    </row>
    <row r="191" spans="1:11" ht="12.75">
      <c r="A191" s="50"/>
      <c r="B191" s="109" t="s">
        <v>92</v>
      </c>
      <c r="C191" s="99" t="s">
        <v>244</v>
      </c>
      <c r="D191" s="6">
        <v>2</v>
      </c>
      <c r="E191" s="110" t="s">
        <v>12</v>
      </c>
      <c r="F191" s="43"/>
      <c r="G191" s="168" t="s">
        <v>369</v>
      </c>
      <c r="H191" s="101">
        <f t="shared" si="40"/>
        <v>0</v>
      </c>
      <c r="I191" s="108">
        <f t="shared" si="39"/>
        <v>0</v>
      </c>
      <c r="J191" s="108" t="s">
        <v>17</v>
      </c>
      <c r="K191" s="101">
        <f t="shared" si="41"/>
        <v>0</v>
      </c>
    </row>
    <row r="192" spans="1:11" ht="12.75">
      <c r="A192" s="97"/>
      <c r="B192" s="109" t="s">
        <v>93</v>
      </c>
      <c r="C192" s="106" t="s">
        <v>202</v>
      </c>
      <c r="D192" s="100">
        <v>2</v>
      </c>
      <c r="E192" s="38" t="s">
        <v>203</v>
      </c>
      <c r="F192" s="43"/>
      <c r="G192" s="43"/>
      <c r="H192" s="101">
        <f>SUM(F192,G192)*D192</f>
        <v>0</v>
      </c>
      <c r="I192" s="79">
        <f>TRUNC(F192*(1+$K$4),2)</f>
        <v>0</v>
      </c>
      <c r="J192" s="79">
        <f>TRUNC(G192*(1+$K$4),2)</f>
        <v>0</v>
      </c>
      <c r="K192" s="102">
        <f>SUM(I192:J192)*D192</f>
        <v>0</v>
      </c>
    </row>
    <row r="193" spans="1:11" ht="12.75">
      <c r="A193" s="50"/>
      <c r="B193" s="109" t="s">
        <v>94</v>
      </c>
      <c r="C193" s="99" t="s">
        <v>245</v>
      </c>
      <c r="D193" s="6">
        <v>20</v>
      </c>
      <c r="E193" s="110" t="s">
        <v>18</v>
      </c>
      <c r="F193" s="43"/>
      <c r="G193" s="43"/>
      <c r="H193" s="101">
        <f t="shared" si="40"/>
        <v>0</v>
      </c>
      <c r="I193" s="108">
        <f t="shared" si="39"/>
        <v>0</v>
      </c>
      <c r="J193" s="108">
        <f t="shared" si="39"/>
        <v>0</v>
      </c>
      <c r="K193" s="101">
        <f t="shared" si="41"/>
        <v>0</v>
      </c>
    </row>
    <row r="194" spans="1:11" ht="12.75">
      <c r="A194" s="50"/>
      <c r="B194" s="109" t="s">
        <v>95</v>
      </c>
      <c r="C194" s="99" t="s">
        <v>246</v>
      </c>
      <c r="D194" s="6">
        <v>8</v>
      </c>
      <c r="E194" s="110" t="s">
        <v>12</v>
      </c>
      <c r="F194" s="43"/>
      <c r="G194" s="43"/>
      <c r="H194" s="101">
        <f t="shared" si="40"/>
        <v>0</v>
      </c>
      <c r="I194" s="108">
        <f t="shared" si="39"/>
        <v>0</v>
      </c>
      <c r="J194" s="108">
        <f t="shared" si="39"/>
        <v>0</v>
      </c>
      <c r="K194" s="101">
        <f t="shared" si="41"/>
        <v>0</v>
      </c>
    </row>
    <row r="195" spans="1:11" ht="12.75">
      <c r="A195" s="111"/>
      <c r="B195" s="109" t="s">
        <v>96</v>
      </c>
      <c r="C195" s="5" t="s">
        <v>247</v>
      </c>
      <c r="D195" s="6">
        <v>2</v>
      </c>
      <c r="E195" s="105" t="s">
        <v>248</v>
      </c>
      <c r="F195" s="43"/>
      <c r="G195" s="43"/>
      <c r="H195" s="101">
        <f t="shared" si="40"/>
        <v>0</v>
      </c>
      <c r="I195" s="69">
        <f aca="true" t="shared" si="42" ref="I195:J198">ROUND(F195*(1+$K$4),2)</f>
        <v>0</v>
      </c>
      <c r="J195" s="69">
        <f t="shared" si="42"/>
        <v>0</v>
      </c>
      <c r="K195" s="102">
        <f>SUM(I195:J195)*D195</f>
        <v>0</v>
      </c>
    </row>
    <row r="196" spans="1:11" ht="12.75">
      <c r="A196" s="112"/>
      <c r="B196" s="109" t="s">
        <v>97</v>
      </c>
      <c r="C196" s="5" t="s">
        <v>249</v>
      </c>
      <c r="D196" s="6">
        <v>3</v>
      </c>
      <c r="E196" s="105" t="s">
        <v>248</v>
      </c>
      <c r="F196" s="43"/>
      <c r="G196" s="43"/>
      <c r="H196" s="101">
        <f t="shared" si="40"/>
        <v>0</v>
      </c>
      <c r="I196" s="69">
        <f t="shared" si="42"/>
        <v>0</v>
      </c>
      <c r="J196" s="69">
        <f t="shared" si="42"/>
        <v>0</v>
      </c>
      <c r="K196" s="102">
        <f>SUM(I196:J196)*D196</f>
        <v>0</v>
      </c>
    </row>
    <row r="197" spans="1:11" ht="12.75">
      <c r="A197" s="113"/>
      <c r="B197" s="109" t="s">
        <v>189</v>
      </c>
      <c r="C197" s="5" t="s">
        <v>250</v>
      </c>
      <c r="D197" s="6">
        <v>2</v>
      </c>
      <c r="E197" s="105" t="s">
        <v>248</v>
      </c>
      <c r="F197" s="43"/>
      <c r="G197" s="43"/>
      <c r="H197" s="101">
        <f t="shared" si="40"/>
        <v>0</v>
      </c>
      <c r="I197" s="69">
        <f t="shared" si="42"/>
        <v>0</v>
      </c>
      <c r="J197" s="69">
        <f t="shared" si="42"/>
        <v>0</v>
      </c>
      <c r="K197" s="102">
        <f>SUM(I197:J197)*D197</f>
        <v>0</v>
      </c>
    </row>
    <row r="198" spans="1:11" ht="12.75">
      <c r="A198" s="113"/>
      <c r="B198" s="109" t="s">
        <v>190</v>
      </c>
      <c r="C198" s="5" t="s">
        <v>251</v>
      </c>
      <c r="D198" s="6">
        <v>4</v>
      </c>
      <c r="E198" s="105" t="s">
        <v>248</v>
      </c>
      <c r="F198" s="43"/>
      <c r="G198" s="43"/>
      <c r="H198" s="101">
        <f t="shared" si="40"/>
        <v>0</v>
      </c>
      <c r="I198" s="69">
        <f t="shared" si="42"/>
        <v>0</v>
      </c>
      <c r="J198" s="69">
        <f t="shared" si="42"/>
        <v>0</v>
      </c>
      <c r="K198" s="102">
        <f>SUM(I198:J198)*D198</f>
        <v>0</v>
      </c>
    </row>
    <row r="199" spans="1:11" ht="12.75">
      <c r="A199" s="9"/>
      <c r="B199" s="2">
        <v>4</v>
      </c>
      <c r="C199" s="169" t="s">
        <v>381</v>
      </c>
      <c r="D199" s="170"/>
      <c r="E199" s="170"/>
      <c r="F199" s="170"/>
      <c r="G199" s="170"/>
      <c r="H199" s="170"/>
      <c r="I199" s="170"/>
      <c r="J199" s="170"/>
      <c r="K199" s="171"/>
    </row>
    <row r="200" spans="1:11" ht="12.75">
      <c r="A200" s="181"/>
      <c r="B200" s="183" t="s">
        <v>39</v>
      </c>
      <c r="C200" s="5" t="s">
        <v>252</v>
      </c>
      <c r="D200" s="114"/>
      <c r="E200" s="115"/>
      <c r="F200" s="116"/>
      <c r="G200" s="117"/>
      <c r="H200" s="118"/>
      <c r="I200" s="69"/>
      <c r="J200" s="69"/>
      <c r="K200" s="102"/>
    </row>
    <row r="201" spans="1:11" ht="12.75">
      <c r="A201" s="181"/>
      <c r="B201" s="184"/>
      <c r="C201" s="5" t="s">
        <v>253</v>
      </c>
      <c r="D201" s="183">
        <v>1</v>
      </c>
      <c r="E201" s="186" t="s">
        <v>12</v>
      </c>
      <c r="F201" s="189"/>
      <c r="G201" s="192"/>
      <c r="H201" s="175">
        <f aca="true" t="shared" si="43" ref="H201:H209">SUM(F201:G201)*D201</f>
        <v>0</v>
      </c>
      <c r="I201" s="178">
        <f aca="true" t="shared" si="44" ref="I201:J214">ROUND(F201*(1+$K$4),2)</f>
        <v>0</v>
      </c>
      <c r="J201" s="178">
        <f t="shared" si="44"/>
        <v>0</v>
      </c>
      <c r="K201" s="178">
        <f aca="true" t="shared" si="45" ref="K201:K206">SUM(I201:J201)*D201</f>
        <v>0</v>
      </c>
    </row>
    <row r="202" spans="1:11" ht="12.75">
      <c r="A202" s="181"/>
      <c r="B202" s="184"/>
      <c r="C202" s="5" t="s">
        <v>254</v>
      </c>
      <c r="D202" s="184"/>
      <c r="E202" s="187"/>
      <c r="F202" s="190"/>
      <c r="G202" s="193"/>
      <c r="H202" s="176">
        <f t="shared" si="43"/>
        <v>0</v>
      </c>
      <c r="I202" s="179">
        <f t="shared" si="44"/>
        <v>0</v>
      </c>
      <c r="J202" s="179">
        <f t="shared" si="44"/>
        <v>0</v>
      </c>
      <c r="K202" s="179">
        <f t="shared" si="45"/>
        <v>0</v>
      </c>
    </row>
    <row r="203" spans="1:11" ht="12.75">
      <c r="A203" s="181"/>
      <c r="B203" s="184"/>
      <c r="C203" s="5" t="s">
        <v>255</v>
      </c>
      <c r="D203" s="184"/>
      <c r="E203" s="187"/>
      <c r="F203" s="190"/>
      <c r="G203" s="193"/>
      <c r="H203" s="176">
        <f t="shared" si="43"/>
        <v>0</v>
      </c>
      <c r="I203" s="179">
        <f t="shared" si="44"/>
        <v>0</v>
      </c>
      <c r="J203" s="179">
        <f t="shared" si="44"/>
        <v>0</v>
      </c>
      <c r="K203" s="179">
        <f t="shared" si="45"/>
        <v>0</v>
      </c>
    </row>
    <row r="204" spans="1:11" ht="12.75">
      <c r="A204" s="181"/>
      <c r="B204" s="184"/>
      <c r="C204" s="5" t="s">
        <v>256</v>
      </c>
      <c r="D204" s="184"/>
      <c r="E204" s="187"/>
      <c r="F204" s="190"/>
      <c r="G204" s="193"/>
      <c r="H204" s="176">
        <f t="shared" si="43"/>
        <v>0</v>
      </c>
      <c r="I204" s="179">
        <f t="shared" si="44"/>
        <v>0</v>
      </c>
      <c r="J204" s="179">
        <f t="shared" si="44"/>
        <v>0</v>
      </c>
      <c r="K204" s="179">
        <f t="shared" si="45"/>
        <v>0</v>
      </c>
    </row>
    <row r="205" spans="1:11" ht="12.75">
      <c r="A205" s="181"/>
      <c r="B205" s="184"/>
      <c r="C205" s="5" t="s">
        <v>257</v>
      </c>
      <c r="D205" s="184"/>
      <c r="E205" s="187"/>
      <c r="F205" s="190"/>
      <c r="G205" s="193"/>
      <c r="H205" s="176">
        <f t="shared" si="43"/>
        <v>0</v>
      </c>
      <c r="I205" s="179">
        <f t="shared" si="44"/>
        <v>0</v>
      </c>
      <c r="J205" s="179">
        <f t="shared" si="44"/>
        <v>0</v>
      </c>
      <c r="K205" s="179">
        <f t="shared" si="45"/>
        <v>0</v>
      </c>
    </row>
    <row r="206" spans="1:11" ht="25.5">
      <c r="A206" s="182"/>
      <c r="B206" s="185"/>
      <c r="C206" s="5" t="s">
        <v>258</v>
      </c>
      <c r="D206" s="185"/>
      <c r="E206" s="188"/>
      <c r="F206" s="191"/>
      <c r="G206" s="194"/>
      <c r="H206" s="177">
        <f t="shared" si="43"/>
        <v>0</v>
      </c>
      <c r="I206" s="180">
        <f t="shared" si="44"/>
        <v>0</v>
      </c>
      <c r="J206" s="180">
        <f t="shared" si="44"/>
        <v>0</v>
      </c>
      <c r="K206" s="180">
        <f t="shared" si="45"/>
        <v>0</v>
      </c>
    </row>
    <row r="207" spans="1:11" ht="12.75">
      <c r="A207" s="34"/>
      <c r="B207" s="109" t="s">
        <v>40</v>
      </c>
      <c r="C207" s="109" t="s">
        <v>259</v>
      </c>
      <c r="D207" s="6">
        <v>1</v>
      </c>
      <c r="E207" s="6" t="s">
        <v>12</v>
      </c>
      <c r="F207" s="43"/>
      <c r="G207" s="43"/>
      <c r="H207" s="101">
        <f t="shared" si="43"/>
        <v>0</v>
      </c>
      <c r="I207" s="79">
        <f t="shared" si="44"/>
        <v>0</v>
      </c>
      <c r="J207" s="108">
        <f t="shared" si="44"/>
        <v>0</v>
      </c>
      <c r="K207" s="102">
        <f aca="true" t="shared" si="46" ref="K207:K214">SUM(I207:J207)*D207</f>
        <v>0</v>
      </c>
    </row>
    <row r="208" spans="1:11" ht="25.5">
      <c r="A208" s="34"/>
      <c r="B208" s="109" t="s">
        <v>41</v>
      </c>
      <c r="C208" s="119" t="s">
        <v>260</v>
      </c>
      <c r="D208" s="6">
        <v>1</v>
      </c>
      <c r="E208" s="6" t="s">
        <v>12</v>
      </c>
      <c r="F208" s="43"/>
      <c r="G208" s="43"/>
      <c r="H208" s="101">
        <f t="shared" si="43"/>
        <v>0</v>
      </c>
      <c r="I208" s="79">
        <f t="shared" si="44"/>
        <v>0</v>
      </c>
      <c r="J208" s="108">
        <f t="shared" si="44"/>
        <v>0</v>
      </c>
      <c r="K208" s="102">
        <f t="shared" si="46"/>
        <v>0</v>
      </c>
    </row>
    <row r="209" spans="1:11" ht="25.5">
      <c r="A209" s="34"/>
      <c r="B209" s="109" t="s">
        <v>42</v>
      </c>
      <c r="C209" s="109" t="s">
        <v>261</v>
      </c>
      <c r="D209" s="6">
        <v>1</v>
      </c>
      <c r="E209" s="6" t="s">
        <v>12</v>
      </c>
      <c r="F209" s="43"/>
      <c r="G209" s="43"/>
      <c r="H209" s="101">
        <f t="shared" si="43"/>
        <v>0</v>
      </c>
      <c r="I209" s="79">
        <f t="shared" si="44"/>
        <v>0</v>
      </c>
      <c r="J209" s="108">
        <f t="shared" si="44"/>
        <v>0</v>
      </c>
      <c r="K209" s="102">
        <f t="shared" si="46"/>
        <v>0</v>
      </c>
    </row>
    <row r="210" spans="1:11" ht="25.5">
      <c r="A210" s="49"/>
      <c r="B210" s="109" t="s">
        <v>47</v>
      </c>
      <c r="C210" s="99" t="s">
        <v>198</v>
      </c>
      <c r="D210" s="104">
        <v>100</v>
      </c>
      <c r="E210" s="105" t="s">
        <v>18</v>
      </c>
      <c r="F210" s="43"/>
      <c r="G210" s="43"/>
      <c r="H210" s="101">
        <f>(F210+G210)*D210</f>
        <v>0</v>
      </c>
      <c r="I210" s="79">
        <f>TRUNC(F210*(1+$K$4),2)</f>
        <v>0</v>
      </c>
      <c r="J210" s="79">
        <f>TRUNC(G210*(1+$K$4),2)</f>
        <v>0</v>
      </c>
      <c r="K210" s="102">
        <f t="shared" si="46"/>
        <v>0</v>
      </c>
    </row>
    <row r="211" spans="1:11" ht="25.5">
      <c r="A211" s="120"/>
      <c r="B211" s="109" t="s">
        <v>167</v>
      </c>
      <c r="C211" s="99" t="s">
        <v>262</v>
      </c>
      <c r="D211" s="6">
        <v>5</v>
      </c>
      <c r="E211" s="6" t="s">
        <v>263</v>
      </c>
      <c r="F211" s="43"/>
      <c r="G211" s="43"/>
      <c r="H211" s="101">
        <f>SUM(F211,G211)*D211</f>
        <v>0</v>
      </c>
      <c r="I211" s="79">
        <f t="shared" si="44"/>
        <v>0</v>
      </c>
      <c r="J211" s="108">
        <f t="shared" si="44"/>
        <v>0</v>
      </c>
      <c r="K211" s="102">
        <f t="shared" si="46"/>
        <v>0</v>
      </c>
    </row>
    <row r="212" spans="1:11" ht="12.75">
      <c r="A212" s="34"/>
      <c r="B212" s="109" t="s">
        <v>264</v>
      </c>
      <c r="C212" s="109" t="s">
        <v>265</v>
      </c>
      <c r="D212" s="6">
        <v>3</v>
      </c>
      <c r="E212" s="6" t="s">
        <v>248</v>
      </c>
      <c r="F212" s="43"/>
      <c r="G212" s="43"/>
      <c r="H212" s="101">
        <f>SUM(F212,G212)*D212</f>
        <v>0</v>
      </c>
      <c r="I212" s="79">
        <f t="shared" si="44"/>
        <v>0</v>
      </c>
      <c r="J212" s="108">
        <f t="shared" si="44"/>
        <v>0</v>
      </c>
      <c r="K212" s="102">
        <f t="shared" si="46"/>
        <v>0</v>
      </c>
    </row>
    <row r="213" spans="1:11" ht="12.75">
      <c r="A213" s="103"/>
      <c r="B213" s="109" t="s">
        <v>266</v>
      </c>
      <c r="C213" s="109" t="s">
        <v>267</v>
      </c>
      <c r="D213" s="6">
        <v>2</v>
      </c>
      <c r="E213" s="6" t="s">
        <v>248</v>
      </c>
      <c r="F213" s="43"/>
      <c r="G213" s="43"/>
      <c r="H213" s="101">
        <f>SUM(F213,G213)*D213</f>
        <v>0</v>
      </c>
      <c r="I213" s="79">
        <f t="shared" si="44"/>
        <v>0</v>
      </c>
      <c r="J213" s="108">
        <f t="shared" si="44"/>
        <v>0</v>
      </c>
      <c r="K213" s="102">
        <f t="shared" si="46"/>
        <v>0</v>
      </c>
    </row>
    <row r="214" spans="1:11" ht="25.5">
      <c r="A214" s="103"/>
      <c r="B214" s="109" t="s">
        <v>268</v>
      </c>
      <c r="C214" s="109" t="s">
        <v>269</v>
      </c>
      <c r="D214" s="6">
        <v>1</v>
      </c>
      <c r="E214" s="6" t="s">
        <v>248</v>
      </c>
      <c r="F214" s="43"/>
      <c r="G214" s="43"/>
      <c r="H214" s="101">
        <f>SUM(F214:G214)*D214</f>
        <v>0</v>
      </c>
      <c r="I214" s="79">
        <f t="shared" si="44"/>
        <v>0</v>
      </c>
      <c r="J214" s="108">
        <f t="shared" si="44"/>
        <v>0</v>
      </c>
      <c r="K214" s="102">
        <f t="shared" si="46"/>
        <v>0</v>
      </c>
    </row>
    <row r="215" spans="1:11" ht="12.75">
      <c r="A215" s="9"/>
      <c r="B215" s="2">
        <v>5</v>
      </c>
      <c r="C215" s="169" t="s">
        <v>270</v>
      </c>
      <c r="D215" s="170"/>
      <c r="E215" s="170"/>
      <c r="F215" s="170"/>
      <c r="G215" s="170"/>
      <c r="H215" s="170"/>
      <c r="I215" s="170"/>
      <c r="J215" s="170"/>
      <c r="K215" s="171"/>
    </row>
    <row r="216" spans="1:11" ht="38.25">
      <c r="A216" s="103"/>
      <c r="B216" s="109" t="s">
        <v>271</v>
      </c>
      <c r="C216" s="109" t="s">
        <v>272</v>
      </c>
      <c r="D216" s="6">
        <v>1</v>
      </c>
      <c r="E216" s="6" t="s">
        <v>248</v>
      </c>
      <c r="F216" s="147"/>
      <c r="G216" s="43"/>
      <c r="H216" s="101">
        <f>SUM(F216,G216)*D216</f>
        <v>0</v>
      </c>
      <c r="I216" s="79">
        <f aca="true" t="shared" si="47" ref="I216:J219">ROUND(F216*(1+$K$4),2)</f>
        <v>0</v>
      </c>
      <c r="J216" s="108">
        <f t="shared" si="47"/>
        <v>0</v>
      </c>
      <c r="K216" s="102">
        <f>SUM(I216:J216)*D216</f>
        <v>0</v>
      </c>
    </row>
    <row r="217" spans="1:11" ht="38.25">
      <c r="A217" s="103"/>
      <c r="B217" s="109" t="s">
        <v>273</v>
      </c>
      <c r="C217" s="109" t="s">
        <v>274</v>
      </c>
      <c r="D217" s="6">
        <v>5</v>
      </c>
      <c r="E217" s="6" t="s">
        <v>248</v>
      </c>
      <c r="F217" s="147"/>
      <c r="G217" s="43"/>
      <c r="H217" s="101">
        <f>SUM(F217,G217)*D217</f>
        <v>0</v>
      </c>
      <c r="I217" s="79">
        <f t="shared" si="47"/>
        <v>0</v>
      </c>
      <c r="J217" s="108">
        <f t="shared" si="47"/>
        <v>0</v>
      </c>
      <c r="K217" s="102">
        <f>SUM(I217:J217)*D217</f>
        <v>0</v>
      </c>
    </row>
    <row r="218" spans="1:11" ht="12.75">
      <c r="A218" s="103"/>
      <c r="B218" s="109" t="s">
        <v>275</v>
      </c>
      <c r="C218" s="107" t="s">
        <v>276</v>
      </c>
      <c r="D218" s="104">
        <v>2</v>
      </c>
      <c r="E218" s="105" t="s">
        <v>12</v>
      </c>
      <c r="F218" s="3"/>
      <c r="G218" s="43"/>
      <c r="H218" s="101">
        <f>SUM(F218:G218)*D218</f>
        <v>0</v>
      </c>
      <c r="I218" s="79">
        <f t="shared" si="47"/>
        <v>0</v>
      </c>
      <c r="J218" s="108">
        <f t="shared" si="47"/>
        <v>0</v>
      </c>
      <c r="K218" s="102">
        <f aca="true" t="shared" si="48" ref="K218:K226">SUM(I218:J218)*D218</f>
        <v>0</v>
      </c>
    </row>
    <row r="219" spans="1:11" ht="12.75">
      <c r="A219" s="103"/>
      <c r="B219" s="109" t="s">
        <v>277</v>
      </c>
      <c r="C219" s="107" t="s">
        <v>278</v>
      </c>
      <c r="D219" s="104">
        <v>1</v>
      </c>
      <c r="E219" s="105" t="s">
        <v>12</v>
      </c>
      <c r="F219" s="3"/>
      <c r="G219" s="43"/>
      <c r="H219" s="101">
        <f>SUM(F219:G219)*D219</f>
        <v>0</v>
      </c>
      <c r="I219" s="79">
        <f t="shared" si="47"/>
        <v>0</v>
      </c>
      <c r="J219" s="108">
        <f t="shared" si="47"/>
        <v>0</v>
      </c>
      <c r="K219" s="102">
        <f t="shared" si="48"/>
        <v>0</v>
      </c>
    </row>
    <row r="220" spans="1:11" ht="25.5">
      <c r="A220" s="103"/>
      <c r="B220" s="109" t="s">
        <v>279</v>
      </c>
      <c r="C220" s="99" t="s">
        <v>198</v>
      </c>
      <c r="D220" s="104">
        <v>150</v>
      </c>
      <c r="E220" s="105" t="s">
        <v>18</v>
      </c>
      <c r="F220" s="43"/>
      <c r="G220" s="43"/>
      <c r="H220" s="101">
        <f>(F220+G220)*D220</f>
        <v>0</v>
      </c>
      <c r="I220" s="79">
        <f aca="true" t="shared" si="49" ref="I220:J225">TRUNC(F220*(1+$K$4),2)</f>
        <v>0</v>
      </c>
      <c r="J220" s="79">
        <f t="shared" si="49"/>
        <v>0</v>
      </c>
      <c r="K220" s="102">
        <f t="shared" si="48"/>
        <v>0</v>
      </c>
    </row>
    <row r="221" spans="1:11" ht="12.75">
      <c r="A221" s="103"/>
      <c r="B221" s="109" t="s">
        <v>280</v>
      </c>
      <c r="C221" s="109" t="s">
        <v>245</v>
      </c>
      <c r="D221" s="6">
        <v>30</v>
      </c>
      <c r="E221" s="6" t="s">
        <v>18</v>
      </c>
      <c r="F221" s="43"/>
      <c r="G221" s="43"/>
      <c r="H221" s="101">
        <f>SUM(F221,G221)*D221</f>
        <v>0</v>
      </c>
      <c r="I221" s="79">
        <f t="shared" si="49"/>
        <v>0</v>
      </c>
      <c r="J221" s="108">
        <f t="shared" si="49"/>
        <v>0</v>
      </c>
      <c r="K221" s="102">
        <f t="shared" si="48"/>
        <v>0</v>
      </c>
    </row>
    <row r="222" spans="1:11" ht="12.75">
      <c r="A222" s="103"/>
      <c r="B222" s="109" t="s">
        <v>281</v>
      </c>
      <c r="C222" s="109" t="s">
        <v>246</v>
      </c>
      <c r="D222" s="6">
        <v>15</v>
      </c>
      <c r="E222" s="6" t="s">
        <v>12</v>
      </c>
      <c r="F222" s="43"/>
      <c r="G222" s="43"/>
      <c r="H222" s="101">
        <f>SUM(F222,G222)*D222</f>
        <v>0</v>
      </c>
      <c r="I222" s="79">
        <f t="shared" si="49"/>
        <v>0</v>
      </c>
      <c r="J222" s="108">
        <f t="shared" si="49"/>
        <v>0</v>
      </c>
      <c r="K222" s="102">
        <f t="shared" si="48"/>
        <v>0</v>
      </c>
    </row>
    <row r="223" spans="1:11" ht="12.75">
      <c r="A223" s="34"/>
      <c r="B223" s="109" t="s">
        <v>282</v>
      </c>
      <c r="C223" s="5" t="s">
        <v>199</v>
      </c>
      <c r="D223" s="35">
        <v>3</v>
      </c>
      <c r="E223" s="36" t="s">
        <v>18</v>
      </c>
      <c r="F223" s="43"/>
      <c r="G223" s="43"/>
      <c r="H223" s="101">
        <f>SUM(F223,G223)*D223</f>
        <v>0</v>
      </c>
      <c r="I223" s="79">
        <f t="shared" si="49"/>
        <v>0</v>
      </c>
      <c r="J223" s="79">
        <f t="shared" si="49"/>
        <v>0</v>
      </c>
      <c r="K223" s="102">
        <f t="shared" si="48"/>
        <v>0</v>
      </c>
    </row>
    <row r="224" spans="1:11" ht="12.75">
      <c r="A224" s="97"/>
      <c r="B224" s="109" t="s">
        <v>283</v>
      </c>
      <c r="C224" s="106" t="s">
        <v>202</v>
      </c>
      <c r="D224" s="100">
        <v>4</v>
      </c>
      <c r="E224" s="38" t="s">
        <v>203</v>
      </c>
      <c r="F224" s="43"/>
      <c r="G224" s="43"/>
      <c r="H224" s="101">
        <f>SUM(F224,G224)*D224</f>
        <v>0</v>
      </c>
      <c r="I224" s="79">
        <f t="shared" si="49"/>
        <v>0</v>
      </c>
      <c r="J224" s="79">
        <f t="shared" si="49"/>
        <v>0</v>
      </c>
      <c r="K224" s="102">
        <f t="shared" si="48"/>
        <v>0</v>
      </c>
    </row>
    <row r="225" spans="1:11" ht="38.25">
      <c r="A225" s="97"/>
      <c r="B225" s="109" t="s">
        <v>284</v>
      </c>
      <c r="C225" s="106" t="s">
        <v>205</v>
      </c>
      <c r="D225" s="100">
        <v>4</v>
      </c>
      <c r="E225" s="36" t="s">
        <v>201</v>
      </c>
      <c r="F225" s="43"/>
      <c r="G225" s="43"/>
      <c r="H225" s="101">
        <f>SUM(F225:G225)*D225</f>
        <v>0</v>
      </c>
      <c r="I225" s="79">
        <f t="shared" si="49"/>
        <v>0</v>
      </c>
      <c r="J225" s="79">
        <f t="shared" si="49"/>
        <v>0</v>
      </c>
      <c r="K225" s="102">
        <f t="shared" si="48"/>
        <v>0</v>
      </c>
    </row>
    <row r="226" spans="1:11" ht="12.75">
      <c r="A226" s="97"/>
      <c r="B226" s="109" t="s">
        <v>285</v>
      </c>
      <c r="C226" s="5" t="s">
        <v>247</v>
      </c>
      <c r="D226" s="6">
        <v>4</v>
      </c>
      <c r="E226" s="105" t="s">
        <v>248</v>
      </c>
      <c r="F226" s="43"/>
      <c r="G226" s="43"/>
      <c r="H226" s="101">
        <f>SUM(F226,G226)*D226</f>
        <v>0</v>
      </c>
      <c r="I226" s="69">
        <f>ROUND(F226*(1+$K$4),2)</f>
        <v>0</v>
      </c>
      <c r="J226" s="69">
        <f>ROUND(G226*(1+$K$4),2)</f>
        <v>0</v>
      </c>
      <c r="K226" s="102">
        <f t="shared" si="48"/>
        <v>0</v>
      </c>
    </row>
    <row r="227" spans="1:11" ht="12.75">
      <c r="A227" s="9"/>
      <c r="B227" s="2">
        <v>6</v>
      </c>
      <c r="C227" s="169" t="s">
        <v>286</v>
      </c>
      <c r="D227" s="170"/>
      <c r="E227" s="170"/>
      <c r="F227" s="170"/>
      <c r="G227" s="170"/>
      <c r="H227" s="170"/>
      <c r="I227" s="170"/>
      <c r="J227" s="170"/>
      <c r="K227" s="171"/>
    </row>
    <row r="228" spans="1:11" ht="25.5">
      <c r="A228" s="103"/>
      <c r="B228" s="109" t="s">
        <v>287</v>
      </c>
      <c r="C228" s="109" t="s">
        <v>288</v>
      </c>
      <c r="D228" s="6">
        <v>150</v>
      </c>
      <c r="E228" s="6" t="s">
        <v>18</v>
      </c>
      <c r="F228" s="43"/>
      <c r="G228" s="43"/>
      <c r="H228" s="101">
        <f>SUM(F228,G228)*D228</f>
        <v>0</v>
      </c>
      <c r="I228" s="79">
        <f aca="true" t="shared" si="50" ref="I228:J232">TRUNC(F228*(1+$K$4),2)</f>
        <v>0</v>
      </c>
      <c r="J228" s="108">
        <f t="shared" si="50"/>
        <v>0</v>
      </c>
      <c r="K228" s="102">
        <f>SUM(I228:J228)*D228</f>
        <v>0</v>
      </c>
    </row>
    <row r="229" spans="1:11" ht="12.75">
      <c r="A229" s="103"/>
      <c r="B229" s="109" t="s">
        <v>45</v>
      </c>
      <c r="C229" s="109" t="s">
        <v>245</v>
      </c>
      <c r="D229" s="6">
        <v>40</v>
      </c>
      <c r="E229" s="6" t="s">
        <v>18</v>
      </c>
      <c r="F229" s="43"/>
      <c r="G229" s="43"/>
      <c r="H229" s="101">
        <f>SUM(F229,G229)*D229</f>
        <v>0</v>
      </c>
      <c r="I229" s="79">
        <f t="shared" si="50"/>
        <v>0</v>
      </c>
      <c r="J229" s="108">
        <f t="shared" si="50"/>
        <v>0</v>
      </c>
      <c r="K229" s="102">
        <f>SUM(I229:J229)*D229</f>
        <v>0</v>
      </c>
    </row>
    <row r="230" spans="1:11" ht="12.75">
      <c r="A230" s="103"/>
      <c r="B230" s="109" t="s">
        <v>86</v>
      </c>
      <c r="C230" s="109" t="s">
        <v>246</v>
      </c>
      <c r="D230" s="6">
        <v>18</v>
      </c>
      <c r="E230" s="6" t="s">
        <v>12</v>
      </c>
      <c r="F230" s="43"/>
      <c r="G230" s="43"/>
      <c r="H230" s="101">
        <f>SUM(F230,G230)*D230</f>
        <v>0</v>
      </c>
      <c r="I230" s="79">
        <f t="shared" si="50"/>
        <v>0</v>
      </c>
      <c r="J230" s="108">
        <f t="shared" si="50"/>
        <v>0</v>
      </c>
      <c r="K230" s="102">
        <f>SUM(I230:J230)*D230</f>
        <v>0</v>
      </c>
    </row>
    <row r="231" spans="1:11" ht="12.75">
      <c r="A231" s="121"/>
      <c r="B231" s="109" t="s">
        <v>87</v>
      </c>
      <c r="C231" s="122" t="s">
        <v>289</v>
      </c>
      <c r="D231" s="123">
        <v>50</v>
      </c>
      <c r="E231" s="124" t="s">
        <v>18</v>
      </c>
      <c r="F231" s="150"/>
      <c r="G231" s="150"/>
      <c r="H231" s="101">
        <f>SUM(F231,G231)*D231</f>
        <v>0</v>
      </c>
      <c r="I231" s="125">
        <f t="shared" si="50"/>
        <v>0</v>
      </c>
      <c r="J231" s="125">
        <f t="shared" si="50"/>
        <v>0</v>
      </c>
      <c r="K231" s="126">
        <f>SUM(I231:J231)*D231</f>
        <v>0</v>
      </c>
    </row>
    <row r="232" spans="1:11" ht="12.75">
      <c r="A232" s="103"/>
      <c r="B232" s="109" t="s">
        <v>88</v>
      </c>
      <c r="C232" s="109" t="s">
        <v>290</v>
      </c>
      <c r="D232" s="6">
        <v>1</v>
      </c>
      <c r="E232" s="6" t="s">
        <v>201</v>
      </c>
      <c r="F232" s="43"/>
      <c r="G232" s="43"/>
      <c r="H232" s="101">
        <f>(F232+G232)*D232</f>
        <v>0</v>
      </c>
      <c r="I232" s="79">
        <f t="shared" si="50"/>
        <v>0</v>
      </c>
      <c r="J232" s="108">
        <f t="shared" si="50"/>
        <v>0</v>
      </c>
      <c r="K232" s="102">
        <f>SUM(I232:J232)*D232</f>
        <v>0</v>
      </c>
    </row>
    <row r="233" spans="1:11" ht="12.75">
      <c r="A233" s="9"/>
      <c r="B233" s="2">
        <v>7</v>
      </c>
      <c r="C233" s="169" t="s">
        <v>291</v>
      </c>
      <c r="D233" s="170"/>
      <c r="E233" s="170"/>
      <c r="F233" s="170"/>
      <c r="G233" s="170"/>
      <c r="H233" s="170"/>
      <c r="I233" s="170"/>
      <c r="J233" s="170"/>
      <c r="K233" s="171"/>
    </row>
    <row r="234" spans="1:11" ht="25.5">
      <c r="A234" s="103"/>
      <c r="B234" s="109" t="s">
        <v>292</v>
      </c>
      <c r="C234" s="5" t="s">
        <v>293</v>
      </c>
      <c r="D234" s="35">
        <v>56</v>
      </c>
      <c r="E234" s="36" t="s">
        <v>294</v>
      </c>
      <c r="F234" s="43"/>
      <c r="G234" s="43"/>
      <c r="H234" s="101">
        <f>SUM(F234,G234)*D234</f>
        <v>0</v>
      </c>
      <c r="I234" s="79">
        <f>TRUNC(F234*(1+$K$4),2)</f>
        <v>0</v>
      </c>
      <c r="J234" s="79">
        <f>TRUNC(G234*(1+$K$4),2)</f>
        <v>0</v>
      </c>
      <c r="K234" s="102">
        <f>SUM(I234:J234)*D234</f>
        <v>0</v>
      </c>
    </row>
    <row r="235" spans="1:11" ht="25.5">
      <c r="A235" s="103"/>
      <c r="B235" s="109" t="s">
        <v>295</v>
      </c>
      <c r="C235" s="5" t="s">
        <v>296</v>
      </c>
      <c r="D235" s="35">
        <v>9</v>
      </c>
      <c r="E235" s="36" t="s">
        <v>294</v>
      </c>
      <c r="F235" s="43"/>
      <c r="G235" s="43"/>
      <c r="H235" s="101">
        <f>SUM(F235,G235)*D235</f>
        <v>0</v>
      </c>
      <c r="I235" s="79">
        <f>TRUNC(F235*(1+$K$4),2)</f>
        <v>0</v>
      </c>
      <c r="J235" s="79">
        <f>TRUNC(G235*(1+$K$4),2)</f>
        <v>0</v>
      </c>
      <c r="K235" s="102">
        <f>SUM(I235:J235)*D235</f>
        <v>0</v>
      </c>
    </row>
    <row r="236" spans="1:11" ht="12.75">
      <c r="A236" s="103"/>
      <c r="B236" s="109" t="s">
        <v>297</v>
      </c>
      <c r="C236" s="5" t="s">
        <v>298</v>
      </c>
      <c r="D236" s="35"/>
      <c r="E236" s="36"/>
      <c r="F236" s="151"/>
      <c r="G236" s="151"/>
      <c r="H236" s="101"/>
      <c r="I236" s="79"/>
      <c r="J236" s="79"/>
      <c r="K236" s="102"/>
    </row>
    <row r="237" spans="1:11" ht="12.75">
      <c r="A237" s="103"/>
      <c r="B237" s="109" t="s">
        <v>299</v>
      </c>
      <c r="C237" s="5" t="s">
        <v>300</v>
      </c>
      <c r="D237" s="35">
        <v>1200</v>
      </c>
      <c r="E237" s="36" t="s">
        <v>18</v>
      </c>
      <c r="F237" s="43"/>
      <c r="G237" s="43"/>
      <c r="H237" s="101">
        <f>SUM(F237,G237)*D237</f>
        <v>0</v>
      </c>
      <c r="I237" s="79">
        <f aca="true" t="shared" si="51" ref="I237:J264">TRUNC(F237*(1+$K$4),2)</f>
        <v>0</v>
      </c>
      <c r="J237" s="79">
        <f t="shared" si="51"/>
        <v>0</v>
      </c>
      <c r="K237" s="102">
        <f aca="true" t="shared" si="52" ref="K237:K264">SUM(I237:J237)*D237</f>
        <v>0</v>
      </c>
    </row>
    <row r="238" spans="1:11" ht="12.75">
      <c r="A238" s="103"/>
      <c r="B238" s="109" t="s">
        <v>301</v>
      </c>
      <c r="C238" s="5" t="s">
        <v>302</v>
      </c>
      <c r="D238" s="35"/>
      <c r="E238" s="36"/>
      <c r="F238" s="151"/>
      <c r="G238" s="151"/>
      <c r="H238" s="101"/>
      <c r="I238" s="79"/>
      <c r="J238" s="79"/>
      <c r="K238" s="102"/>
    </row>
    <row r="239" spans="1:11" ht="12.75">
      <c r="A239" s="103"/>
      <c r="B239" s="109" t="s">
        <v>303</v>
      </c>
      <c r="C239" s="5" t="s">
        <v>304</v>
      </c>
      <c r="D239" s="35">
        <v>1</v>
      </c>
      <c r="E239" s="36" t="s">
        <v>201</v>
      </c>
      <c r="F239" s="43"/>
      <c r="G239" s="43"/>
      <c r="H239" s="101">
        <f>SUM(F239,G239)*D239</f>
        <v>0</v>
      </c>
      <c r="I239" s="79">
        <f t="shared" si="51"/>
        <v>0</v>
      </c>
      <c r="J239" s="79">
        <f t="shared" si="51"/>
        <v>0</v>
      </c>
      <c r="K239" s="102">
        <f t="shared" si="52"/>
        <v>0</v>
      </c>
    </row>
    <row r="240" spans="1:11" ht="12.75">
      <c r="A240" s="103"/>
      <c r="B240" s="109" t="s">
        <v>305</v>
      </c>
      <c r="C240" s="5" t="s">
        <v>306</v>
      </c>
      <c r="D240" s="35">
        <v>3</v>
      </c>
      <c r="E240" s="36" t="s">
        <v>201</v>
      </c>
      <c r="F240" s="43"/>
      <c r="G240" s="43"/>
      <c r="H240" s="101">
        <f>SUM(F240,G240)*D240</f>
        <v>0</v>
      </c>
      <c r="I240" s="79">
        <f t="shared" si="51"/>
        <v>0</v>
      </c>
      <c r="J240" s="79">
        <f t="shared" si="51"/>
        <v>0</v>
      </c>
      <c r="K240" s="102">
        <f t="shared" si="52"/>
        <v>0</v>
      </c>
    </row>
    <row r="241" spans="1:11" ht="12.75">
      <c r="A241" s="103"/>
      <c r="B241" s="109" t="s">
        <v>307</v>
      </c>
      <c r="C241" s="5" t="s">
        <v>308</v>
      </c>
      <c r="D241" s="35">
        <v>2</v>
      </c>
      <c r="E241" s="36" t="s">
        <v>201</v>
      </c>
      <c r="F241" s="43"/>
      <c r="G241" s="43"/>
      <c r="H241" s="101">
        <f>SUM(F241,G241)*D241</f>
        <v>0</v>
      </c>
      <c r="I241" s="79">
        <f t="shared" si="51"/>
        <v>0</v>
      </c>
      <c r="J241" s="79">
        <f t="shared" si="51"/>
        <v>0</v>
      </c>
      <c r="K241" s="102">
        <f t="shared" si="52"/>
        <v>0</v>
      </c>
    </row>
    <row r="242" spans="1:11" ht="12.75">
      <c r="A242" s="103"/>
      <c r="B242" s="109" t="s">
        <v>309</v>
      </c>
      <c r="C242" s="5" t="s">
        <v>241</v>
      </c>
      <c r="D242" s="35">
        <v>18</v>
      </c>
      <c r="E242" s="36" t="s">
        <v>18</v>
      </c>
      <c r="F242" s="43"/>
      <c r="G242" s="43"/>
      <c r="H242" s="101">
        <f>SUM(F242,G242)*D242</f>
        <v>0</v>
      </c>
      <c r="I242" s="79">
        <f t="shared" si="51"/>
        <v>0</v>
      </c>
      <c r="J242" s="79">
        <f t="shared" si="51"/>
        <v>0</v>
      </c>
      <c r="K242" s="102">
        <f t="shared" si="52"/>
        <v>0</v>
      </c>
    </row>
    <row r="243" spans="1:11" ht="12.75">
      <c r="A243" s="103"/>
      <c r="B243" s="109" t="s">
        <v>310</v>
      </c>
      <c r="C243" s="5" t="s">
        <v>311</v>
      </c>
      <c r="D243" s="35">
        <v>5</v>
      </c>
      <c r="E243" s="36" t="s">
        <v>201</v>
      </c>
      <c r="F243" s="43"/>
      <c r="G243" s="43"/>
      <c r="H243" s="101">
        <f>SUM(F243:G243)*D243</f>
        <v>0</v>
      </c>
      <c r="I243" s="79">
        <f t="shared" si="51"/>
        <v>0</v>
      </c>
      <c r="J243" s="79">
        <f t="shared" si="51"/>
        <v>0</v>
      </c>
      <c r="K243" s="102">
        <f t="shared" si="52"/>
        <v>0</v>
      </c>
    </row>
    <row r="244" spans="1:11" ht="12.75">
      <c r="A244" s="103"/>
      <c r="B244" s="109" t="s">
        <v>312</v>
      </c>
      <c r="C244" s="5" t="s">
        <v>313</v>
      </c>
      <c r="D244" s="35">
        <v>6</v>
      </c>
      <c r="E244" s="36" t="s">
        <v>201</v>
      </c>
      <c r="F244" s="43"/>
      <c r="G244" s="43"/>
      <c r="H244" s="101">
        <f aca="true" t="shared" si="53" ref="H244:H263">SUM(F244,G244)*D244</f>
        <v>0</v>
      </c>
      <c r="I244" s="79">
        <f t="shared" si="51"/>
        <v>0</v>
      </c>
      <c r="J244" s="79">
        <f t="shared" si="51"/>
        <v>0</v>
      </c>
      <c r="K244" s="102">
        <f t="shared" si="52"/>
        <v>0</v>
      </c>
    </row>
    <row r="245" spans="1:11" ht="12.75">
      <c r="A245" s="103"/>
      <c r="B245" s="109" t="s">
        <v>314</v>
      </c>
      <c r="C245" s="5" t="s">
        <v>315</v>
      </c>
      <c r="D245" s="35">
        <v>40</v>
      </c>
      <c r="E245" s="36" t="s">
        <v>18</v>
      </c>
      <c r="F245" s="43"/>
      <c r="G245" s="43"/>
      <c r="H245" s="101">
        <f t="shared" si="53"/>
        <v>0</v>
      </c>
      <c r="I245" s="79">
        <f t="shared" si="51"/>
        <v>0</v>
      </c>
      <c r="J245" s="79">
        <f t="shared" si="51"/>
        <v>0</v>
      </c>
      <c r="K245" s="102">
        <f t="shared" si="52"/>
        <v>0</v>
      </c>
    </row>
    <row r="246" spans="1:11" ht="12.75">
      <c r="A246" s="103"/>
      <c r="B246" s="109" t="s">
        <v>316</v>
      </c>
      <c r="C246" s="5" t="s">
        <v>317</v>
      </c>
      <c r="D246" s="35">
        <v>40</v>
      </c>
      <c r="E246" s="36" t="s">
        <v>18</v>
      </c>
      <c r="F246" s="43"/>
      <c r="G246" s="43"/>
      <c r="H246" s="101">
        <f t="shared" si="53"/>
        <v>0</v>
      </c>
      <c r="I246" s="79">
        <f t="shared" si="51"/>
        <v>0</v>
      </c>
      <c r="J246" s="79">
        <f t="shared" si="51"/>
        <v>0</v>
      </c>
      <c r="K246" s="102">
        <f t="shared" si="52"/>
        <v>0</v>
      </c>
    </row>
    <row r="247" spans="1:11" ht="12.75">
      <c r="A247" s="103"/>
      <c r="B247" s="109" t="s">
        <v>318</v>
      </c>
      <c r="C247" s="5" t="s">
        <v>319</v>
      </c>
      <c r="D247" s="35">
        <v>2</v>
      </c>
      <c r="E247" s="36" t="s">
        <v>201</v>
      </c>
      <c r="F247" s="43"/>
      <c r="G247" s="43"/>
      <c r="H247" s="101">
        <f t="shared" si="53"/>
        <v>0</v>
      </c>
      <c r="I247" s="79">
        <f t="shared" si="51"/>
        <v>0</v>
      </c>
      <c r="J247" s="79">
        <f t="shared" si="51"/>
        <v>0</v>
      </c>
      <c r="K247" s="102">
        <f t="shared" si="52"/>
        <v>0</v>
      </c>
    </row>
    <row r="248" spans="1:11" ht="12.75">
      <c r="A248" s="103"/>
      <c r="B248" s="109" t="s">
        <v>320</v>
      </c>
      <c r="C248" s="5" t="s">
        <v>321</v>
      </c>
      <c r="D248" s="35">
        <v>20</v>
      </c>
      <c r="E248" s="36" t="s">
        <v>201</v>
      </c>
      <c r="F248" s="43"/>
      <c r="G248" s="43"/>
      <c r="H248" s="101">
        <f t="shared" si="53"/>
        <v>0</v>
      </c>
      <c r="I248" s="79">
        <f t="shared" si="51"/>
        <v>0</v>
      </c>
      <c r="J248" s="79">
        <f t="shared" si="51"/>
        <v>0</v>
      </c>
      <c r="K248" s="102">
        <f t="shared" si="52"/>
        <v>0</v>
      </c>
    </row>
    <row r="249" spans="1:11" ht="12.75">
      <c r="A249" s="103"/>
      <c r="B249" s="109" t="s">
        <v>322</v>
      </c>
      <c r="C249" s="5" t="s">
        <v>323</v>
      </c>
      <c r="D249" s="35">
        <v>1</v>
      </c>
      <c r="E249" s="36" t="s">
        <v>201</v>
      </c>
      <c r="F249" s="43"/>
      <c r="G249" s="43"/>
      <c r="H249" s="101">
        <f t="shared" si="53"/>
        <v>0</v>
      </c>
      <c r="I249" s="79">
        <f t="shared" si="51"/>
        <v>0</v>
      </c>
      <c r="J249" s="79">
        <f t="shared" si="51"/>
        <v>0</v>
      </c>
      <c r="K249" s="102">
        <f t="shared" si="52"/>
        <v>0</v>
      </c>
    </row>
    <row r="250" spans="1:11" ht="12.75">
      <c r="A250" s="103"/>
      <c r="B250" s="109" t="s">
        <v>324</v>
      </c>
      <c r="C250" s="5" t="s">
        <v>325</v>
      </c>
      <c r="D250" s="35">
        <v>12</v>
      </c>
      <c r="E250" s="36" t="s">
        <v>201</v>
      </c>
      <c r="F250" s="43"/>
      <c r="G250" s="43"/>
      <c r="H250" s="101">
        <f t="shared" si="53"/>
        <v>0</v>
      </c>
      <c r="I250" s="79">
        <f t="shared" si="51"/>
        <v>0</v>
      </c>
      <c r="J250" s="79">
        <f t="shared" si="51"/>
        <v>0</v>
      </c>
      <c r="K250" s="102">
        <f t="shared" si="52"/>
        <v>0</v>
      </c>
    </row>
    <row r="251" spans="1:11" ht="12.75">
      <c r="A251" s="103"/>
      <c r="B251" s="109" t="s">
        <v>326</v>
      </c>
      <c r="C251" s="5" t="s">
        <v>327</v>
      </c>
      <c r="D251" s="35">
        <v>4</v>
      </c>
      <c r="E251" s="36" t="s">
        <v>201</v>
      </c>
      <c r="F251" s="43"/>
      <c r="G251" s="43"/>
      <c r="H251" s="101">
        <f t="shared" si="53"/>
        <v>0</v>
      </c>
      <c r="I251" s="79">
        <f t="shared" si="51"/>
        <v>0</v>
      </c>
      <c r="J251" s="79">
        <f t="shared" si="51"/>
        <v>0</v>
      </c>
      <c r="K251" s="102">
        <f t="shared" si="52"/>
        <v>0</v>
      </c>
    </row>
    <row r="252" spans="1:11" ht="12.75">
      <c r="A252" s="103"/>
      <c r="B252" s="109" t="s">
        <v>328</v>
      </c>
      <c r="C252" s="5" t="s">
        <v>329</v>
      </c>
      <c r="D252" s="35">
        <v>20</v>
      </c>
      <c r="E252" s="36" t="s">
        <v>18</v>
      </c>
      <c r="F252" s="43"/>
      <c r="G252" s="43"/>
      <c r="H252" s="101">
        <f t="shared" si="53"/>
        <v>0</v>
      </c>
      <c r="I252" s="79">
        <f t="shared" si="51"/>
        <v>0</v>
      </c>
      <c r="J252" s="79">
        <f t="shared" si="51"/>
        <v>0</v>
      </c>
      <c r="K252" s="102">
        <f t="shared" si="52"/>
        <v>0</v>
      </c>
    </row>
    <row r="253" spans="1:11" ht="12.75">
      <c r="A253" s="103"/>
      <c r="B253" s="109" t="s">
        <v>330</v>
      </c>
      <c r="C253" s="5" t="s">
        <v>331</v>
      </c>
      <c r="D253" s="35">
        <v>90</v>
      </c>
      <c r="E253" s="36" t="s">
        <v>18</v>
      </c>
      <c r="F253" s="43"/>
      <c r="G253" s="43"/>
      <c r="H253" s="101">
        <f t="shared" si="53"/>
        <v>0</v>
      </c>
      <c r="I253" s="79">
        <f t="shared" si="51"/>
        <v>0</v>
      </c>
      <c r="J253" s="79">
        <f t="shared" si="51"/>
        <v>0</v>
      </c>
      <c r="K253" s="102">
        <f t="shared" si="52"/>
        <v>0</v>
      </c>
    </row>
    <row r="254" spans="1:11" ht="12.75">
      <c r="A254" s="103"/>
      <c r="B254" s="109" t="s">
        <v>332</v>
      </c>
      <c r="C254" s="5" t="s">
        <v>333</v>
      </c>
      <c r="D254" s="35">
        <v>36</v>
      </c>
      <c r="E254" s="36" t="s">
        <v>201</v>
      </c>
      <c r="F254" s="43"/>
      <c r="G254" s="43"/>
      <c r="H254" s="101">
        <f t="shared" si="53"/>
        <v>0</v>
      </c>
      <c r="I254" s="79">
        <f t="shared" si="51"/>
        <v>0</v>
      </c>
      <c r="J254" s="79">
        <f t="shared" si="51"/>
        <v>0</v>
      </c>
      <c r="K254" s="102">
        <f t="shared" si="52"/>
        <v>0</v>
      </c>
    </row>
    <row r="255" spans="1:11" ht="12.75">
      <c r="A255" s="103"/>
      <c r="B255" s="109" t="s">
        <v>334</v>
      </c>
      <c r="C255" s="5" t="s">
        <v>335</v>
      </c>
      <c r="D255" s="35">
        <v>17</v>
      </c>
      <c r="E255" s="36" t="s">
        <v>201</v>
      </c>
      <c r="F255" s="43"/>
      <c r="G255" s="43"/>
      <c r="H255" s="101">
        <f t="shared" si="53"/>
        <v>0</v>
      </c>
      <c r="I255" s="79">
        <f t="shared" si="51"/>
        <v>0</v>
      </c>
      <c r="J255" s="79">
        <f t="shared" si="51"/>
        <v>0</v>
      </c>
      <c r="K255" s="102">
        <f t="shared" si="52"/>
        <v>0</v>
      </c>
    </row>
    <row r="256" spans="1:11" ht="12.75">
      <c r="A256" s="103"/>
      <c r="B256" s="109" t="s">
        <v>336</v>
      </c>
      <c r="C256" s="5" t="s">
        <v>337</v>
      </c>
      <c r="D256" s="35">
        <v>8</v>
      </c>
      <c r="E256" s="36" t="s">
        <v>201</v>
      </c>
      <c r="F256" s="43"/>
      <c r="G256" s="43"/>
      <c r="H256" s="101">
        <f t="shared" si="53"/>
        <v>0</v>
      </c>
      <c r="I256" s="79">
        <f t="shared" si="51"/>
        <v>0</v>
      </c>
      <c r="J256" s="79">
        <f t="shared" si="51"/>
        <v>0</v>
      </c>
      <c r="K256" s="102">
        <f t="shared" si="52"/>
        <v>0</v>
      </c>
    </row>
    <row r="257" spans="1:11" ht="12.75">
      <c r="A257" s="103"/>
      <c r="B257" s="109" t="s">
        <v>338</v>
      </c>
      <c r="C257" s="5" t="s">
        <v>339</v>
      </c>
      <c r="D257" s="35">
        <v>2</v>
      </c>
      <c r="E257" s="36" t="s">
        <v>201</v>
      </c>
      <c r="F257" s="43"/>
      <c r="G257" s="43"/>
      <c r="H257" s="101">
        <f t="shared" si="53"/>
        <v>0</v>
      </c>
      <c r="I257" s="79">
        <f t="shared" si="51"/>
        <v>0</v>
      </c>
      <c r="J257" s="79">
        <f t="shared" si="51"/>
        <v>0</v>
      </c>
      <c r="K257" s="102">
        <f t="shared" si="52"/>
        <v>0</v>
      </c>
    </row>
    <row r="258" spans="1:11" ht="12.75">
      <c r="A258" s="103"/>
      <c r="B258" s="109" t="s">
        <v>340</v>
      </c>
      <c r="C258" s="5" t="s">
        <v>341</v>
      </c>
      <c r="D258" s="35">
        <v>14</v>
      </c>
      <c r="E258" s="36" t="s">
        <v>201</v>
      </c>
      <c r="F258" s="43"/>
      <c r="G258" s="43"/>
      <c r="H258" s="101">
        <f t="shared" si="53"/>
        <v>0</v>
      </c>
      <c r="I258" s="79">
        <f t="shared" si="51"/>
        <v>0</v>
      </c>
      <c r="J258" s="79">
        <f t="shared" si="51"/>
        <v>0</v>
      </c>
      <c r="K258" s="102">
        <f t="shared" si="52"/>
        <v>0</v>
      </c>
    </row>
    <row r="259" spans="1:11" ht="12.75">
      <c r="A259" s="103"/>
      <c r="B259" s="109" t="s">
        <v>342</v>
      </c>
      <c r="C259" s="5" t="s">
        <v>343</v>
      </c>
      <c r="D259" s="35">
        <v>320</v>
      </c>
      <c r="E259" s="36" t="s">
        <v>344</v>
      </c>
      <c r="F259" s="43"/>
      <c r="G259" s="43"/>
      <c r="H259" s="101">
        <f t="shared" si="53"/>
        <v>0</v>
      </c>
      <c r="I259" s="79">
        <f t="shared" si="51"/>
        <v>0</v>
      </c>
      <c r="J259" s="79">
        <f t="shared" si="51"/>
        <v>0</v>
      </c>
      <c r="K259" s="102">
        <f t="shared" si="52"/>
        <v>0</v>
      </c>
    </row>
    <row r="260" spans="1:11" ht="12.75">
      <c r="A260" s="103"/>
      <c r="B260" s="109" t="s">
        <v>345</v>
      </c>
      <c r="C260" s="5" t="s">
        <v>346</v>
      </c>
      <c r="D260" s="35">
        <v>36</v>
      </c>
      <c r="E260" s="36" t="s">
        <v>18</v>
      </c>
      <c r="F260" s="43"/>
      <c r="G260" s="43"/>
      <c r="H260" s="101">
        <f t="shared" si="53"/>
        <v>0</v>
      </c>
      <c r="I260" s="79">
        <f t="shared" si="51"/>
        <v>0</v>
      </c>
      <c r="J260" s="79">
        <f t="shared" si="51"/>
        <v>0</v>
      </c>
      <c r="K260" s="102">
        <f t="shared" si="52"/>
        <v>0</v>
      </c>
    </row>
    <row r="261" spans="1:11" ht="12.75">
      <c r="A261" s="103"/>
      <c r="B261" s="109" t="s">
        <v>347</v>
      </c>
      <c r="C261" s="5" t="s">
        <v>348</v>
      </c>
      <c r="D261" s="35">
        <v>36</v>
      </c>
      <c r="E261" s="36" t="s">
        <v>201</v>
      </c>
      <c r="F261" s="43"/>
      <c r="G261" s="43"/>
      <c r="H261" s="101">
        <f t="shared" si="53"/>
        <v>0</v>
      </c>
      <c r="I261" s="79">
        <f t="shared" si="51"/>
        <v>0</v>
      </c>
      <c r="J261" s="79">
        <f t="shared" si="51"/>
        <v>0</v>
      </c>
      <c r="K261" s="102">
        <f t="shared" si="52"/>
        <v>0</v>
      </c>
    </row>
    <row r="262" spans="1:11" ht="12.75">
      <c r="A262" s="103"/>
      <c r="B262" s="109" t="s">
        <v>349</v>
      </c>
      <c r="C262" s="5" t="s">
        <v>350</v>
      </c>
      <c r="D262" s="35">
        <v>80</v>
      </c>
      <c r="E262" s="36" t="s">
        <v>18</v>
      </c>
      <c r="F262" s="43"/>
      <c r="G262" s="43"/>
      <c r="H262" s="101">
        <f t="shared" si="53"/>
        <v>0</v>
      </c>
      <c r="I262" s="79">
        <f t="shared" si="51"/>
        <v>0</v>
      </c>
      <c r="J262" s="79">
        <f t="shared" si="51"/>
        <v>0</v>
      </c>
      <c r="K262" s="102">
        <f t="shared" si="52"/>
        <v>0</v>
      </c>
    </row>
    <row r="263" spans="1:11" ht="12.75">
      <c r="A263" s="103"/>
      <c r="B263" s="109" t="s">
        <v>351</v>
      </c>
      <c r="C263" s="5" t="s">
        <v>352</v>
      </c>
      <c r="D263" s="35">
        <v>56</v>
      </c>
      <c r="E263" s="36" t="s">
        <v>344</v>
      </c>
      <c r="F263" s="43"/>
      <c r="G263" s="43"/>
      <c r="H263" s="101">
        <f t="shared" si="53"/>
        <v>0</v>
      </c>
      <c r="I263" s="79">
        <f t="shared" si="51"/>
        <v>0</v>
      </c>
      <c r="J263" s="79">
        <f t="shared" si="51"/>
        <v>0</v>
      </c>
      <c r="K263" s="102">
        <f t="shared" si="52"/>
        <v>0</v>
      </c>
    </row>
    <row r="264" spans="1:11" ht="12.75">
      <c r="A264" s="103"/>
      <c r="B264" s="109" t="s">
        <v>353</v>
      </c>
      <c r="C264" s="5" t="s">
        <v>354</v>
      </c>
      <c r="D264" s="35">
        <v>20</v>
      </c>
      <c r="E264" s="36" t="s">
        <v>18</v>
      </c>
      <c r="F264" s="43"/>
      <c r="G264" s="43"/>
      <c r="H264" s="101">
        <f>SUM(F264:G264)*D264</f>
        <v>0</v>
      </c>
      <c r="I264" s="79">
        <f t="shared" si="51"/>
        <v>0</v>
      </c>
      <c r="J264" s="79">
        <f t="shared" si="51"/>
        <v>0</v>
      </c>
      <c r="K264" s="102">
        <f t="shared" si="52"/>
        <v>0</v>
      </c>
    </row>
    <row r="265" spans="1:11" ht="12.75">
      <c r="A265" s="9"/>
      <c r="B265" s="2">
        <v>8</v>
      </c>
      <c r="C265" s="169" t="s">
        <v>355</v>
      </c>
      <c r="D265" s="170"/>
      <c r="E265" s="170"/>
      <c r="F265" s="170"/>
      <c r="G265" s="170"/>
      <c r="H265" s="170"/>
      <c r="I265" s="170"/>
      <c r="J265" s="170"/>
      <c r="K265" s="171"/>
    </row>
    <row r="266" spans="1:11" ht="38.25">
      <c r="A266" s="103"/>
      <c r="B266" s="109" t="s">
        <v>89</v>
      </c>
      <c r="C266" s="5" t="s">
        <v>356</v>
      </c>
      <c r="D266" s="35">
        <v>1</v>
      </c>
      <c r="E266" s="36" t="s">
        <v>201</v>
      </c>
      <c r="F266" s="43"/>
      <c r="G266" s="43"/>
      <c r="H266" s="101">
        <f>ROUND((F266+G266)*D266,2)</f>
        <v>0</v>
      </c>
      <c r="I266" s="79">
        <f aca="true" t="shared" si="54" ref="I266:J273">TRUNC(F266*(1+$K$4),2)</f>
        <v>0</v>
      </c>
      <c r="J266" s="79">
        <f t="shared" si="54"/>
        <v>0</v>
      </c>
      <c r="K266" s="102">
        <f>SUM(I266:J266)*D266</f>
        <v>0</v>
      </c>
    </row>
    <row r="267" spans="1:11" ht="12.75">
      <c r="A267" s="103"/>
      <c r="B267" s="109" t="s">
        <v>90</v>
      </c>
      <c r="C267" s="5" t="s">
        <v>222</v>
      </c>
      <c r="D267" s="35">
        <v>1</v>
      </c>
      <c r="E267" s="36" t="s">
        <v>201</v>
      </c>
      <c r="F267" s="43"/>
      <c r="G267" s="43"/>
      <c r="H267" s="101">
        <f>ROUND((F267+G267)*D267,2)</f>
        <v>0</v>
      </c>
      <c r="I267" s="79">
        <f t="shared" si="54"/>
        <v>0</v>
      </c>
      <c r="J267" s="79">
        <f t="shared" si="54"/>
        <v>0</v>
      </c>
      <c r="K267" s="102">
        <f>ROUND((I267+J267)*D267,2)</f>
        <v>0</v>
      </c>
    </row>
    <row r="268" spans="1:11" ht="12.75">
      <c r="A268" s="103"/>
      <c r="B268" s="109" t="s">
        <v>98</v>
      </c>
      <c r="C268" s="5" t="s">
        <v>357</v>
      </c>
      <c r="D268" s="35">
        <v>1</v>
      </c>
      <c r="E268" s="36" t="s">
        <v>201</v>
      </c>
      <c r="F268" s="43"/>
      <c r="G268" s="43"/>
      <c r="H268" s="101">
        <f>ROUND((F268+G268)*D268,2)</f>
        <v>0</v>
      </c>
      <c r="I268" s="79">
        <f t="shared" si="54"/>
        <v>0</v>
      </c>
      <c r="J268" s="79">
        <f t="shared" si="54"/>
        <v>0</v>
      </c>
      <c r="K268" s="102">
        <f aca="true" t="shared" si="55" ref="K268:K273">ROUND((I268+J268)*D268,2)</f>
        <v>0</v>
      </c>
    </row>
    <row r="269" spans="1:11" ht="12.75">
      <c r="A269" s="103"/>
      <c r="B269" s="109" t="s">
        <v>358</v>
      </c>
      <c r="C269" s="5" t="s">
        <v>359</v>
      </c>
      <c r="D269" s="35">
        <v>550</v>
      </c>
      <c r="E269" s="36" t="s">
        <v>18</v>
      </c>
      <c r="F269" s="43"/>
      <c r="G269" s="43"/>
      <c r="H269" s="101">
        <f>ROUND((F269+G269)*D269,2)</f>
        <v>0</v>
      </c>
      <c r="I269" s="79">
        <f t="shared" si="54"/>
        <v>0</v>
      </c>
      <c r="J269" s="79">
        <f t="shared" si="54"/>
        <v>0</v>
      </c>
      <c r="K269" s="102">
        <f t="shared" si="55"/>
        <v>0</v>
      </c>
    </row>
    <row r="270" spans="1:11" ht="12.75">
      <c r="A270" s="103"/>
      <c r="B270" s="109" t="s">
        <v>360</v>
      </c>
      <c r="C270" s="5" t="s">
        <v>361</v>
      </c>
      <c r="D270" s="35">
        <v>10</v>
      </c>
      <c r="E270" s="36" t="s">
        <v>201</v>
      </c>
      <c r="F270" s="43"/>
      <c r="G270" s="151" t="s">
        <v>17</v>
      </c>
      <c r="H270" s="101">
        <f>ROUND((F270)*D270,2)</f>
        <v>0</v>
      </c>
      <c r="I270" s="79">
        <f t="shared" si="54"/>
        <v>0</v>
      </c>
      <c r="J270" s="79" t="s">
        <v>17</v>
      </c>
      <c r="K270" s="102">
        <f>SUM(I270:J270)*D270</f>
        <v>0</v>
      </c>
    </row>
    <row r="271" spans="1:11" ht="12.75">
      <c r="A271" s="103"/>
      <c r="B271" s="109" t="s">
        <v>362</v>
      </c>
      <c r="C271" s="5" t="s">
        <v>363</v>
      </c>
      <c r="D271" s="35">
        <v>10</v>
      </c>
      <c r="E271" s="36" t="s">
        <v>18</v>
      </c>
      <c r="F271" s="43"/>
      <c r="G271" s="43"/>
      <c r="H271" s="101">
        <f>ROUND((F271+G271)*D271,2)</f>
        <v>0</v>
      </c>
      <c r="I271" s="79">
        <f t="shared" si="54"/>
        <v>0</v>
      </c>
      <c r="J271" s="79">
        <f t="shared" si="54"/>
        <v>0</v>
      </c>
      <c r="K271" s="102">
        <f t="shared" si="55"/>
        <v>0</v>
      </c>
    </row>
    <row r="272" spans="1:11" ht="12.75">
      <c r="A272" s="103"/>
      <c r="B272" s="109" t="s">
        <v>89</v>
      </c>
      <c r="C272" s="5" t="s">
        <v>364</v>
      </c>
      <c r="D272" s="35">
        <v>40</v>
      </c>
      <c r="E272" s="36" t="s">
        <v>18</v>
      </c>
      <c r="F272" s="43"/>
      <c r="G272" s="43"/>
      <c r="H272" s="101">
        <f>ROUND((F272+G272)*D272,2)</f>
        <v>0</v>
      </c>
      <c r="I272" s="79">
        <f t="shared" si="54"/>
        <v>0</v>
      </c>
      <c r="J272" s="79">
        <f t="shared" si="54"/>
        <v>0</v>
      </c>
      <c r="K272" s="102">
        <f t="shared" si="55"/>
        <v>0</v>
      </c>
    </row>
    <row r="273" spans="1:11" ht="12.75">
      <c r="A273" s="103"/>
      <c r="B273" s="109" t="s">
        <v>90</v>
      </c>
      <c r="C273" s="5" t="s">
        <v>365</v>
      </c>
      <c r="D273" s="35">
        <v>20</v>
      </c>
      <c r="E273" s="36" t="s">
        <v>201</v>
      </c>
      <c r="F273" s="43"/>
      <c r="G273" s="43"/>
      <c r="H273" s="101">
        <f>ROUND((F273+G273)*D273,2)</f>
        <v>0</v>
      </c>
      <c r="I273" s="79">
        <f t="shared" si="54"/>
        <v>0</v>
      </c>
      <c r="J273" s="79">
        <f t="shared" si="54"/>
        <v>0</v>
      </c>
      <c r="K273" s="102">
        <f t="shared" si="55"/>
        <v>0</v>
      </c>
    </row>
    <row r="274" spans="1:11" ht="12.75">
      <c r="A274" s="9"/>
      <c r="B274" s="2">
        <v>9</v>
      </c>
      <c r="C274" s="169" t="s">
        <v>395</v>
      </c>
      <c r="D274" s="170"/>
      <c r="E274" s="170"/>
      <c r="F274" s="170"/>
      <c r="G274" s="170"/>
      <c r="H274" s="170"/>
      <c r="I274" s="170"/>
      <c r="J274" s="170"/>
      <c r="K274" s="171"/>
    </row>
    <row r="275" spans="1:11" ht="25.5">
      <c r="A275" s="127"/>
      <c r="B275" s="39" t="s">
        <v>107</v>
      </c>
      <c r="C275" s="40" t="s">
        <v>396</v>
      </c>
      <c r="D275" s="41">
        <v>20</v>
      </c>
      <c r="E275" s="36" t="s">
        <v>18</v>
      </c>
      <c r="F275" s="42"/>
      <c r="G275" s="43"/>
      <c r="H275" s="44">
        <f aca="true" t="shared" si="56" ref="H275:H283">SUM(F275,G275)*D275</f>
        <v>0</v>
      </c>
      <c r="I275" s="108">
        <f aca="true" t="shared" si="57" ref="I275:J283">TRUNC(F275*(1+$K$4),2)</f>
        <v>0</v>
      </c>
      <c r="J275" s="128">
        <f t="shared" si="57"/>
        <v>0</v>
      </c>
      <c r="K275" s="129">
        <f aca="true" t="shared" si="58" ref="K275:K283">SUM(I275:J275)*D275</f>
        <v>0</v>
      </c>
    </row>
    <row r="276" spans="1:11" ht="38.25">
      <c r="A276" s="130"/>
      <c r="B276" s="39" t="s">
        <v>115</v>
      </c>
      <c r="C276" s="40" t="s">
        <v>397</v>
      </c>
      <c r="D276" s="7">
        <v>8</v>
      </c>
      <c r="E276" s="37" t="s">
        <v>12</v>
      </c>
      <c r="F276" s="42"/>
      <c r="G276" s="43"/>
      <c r="H276" s="45">
        <f t="shared" si="56"/>
        <v>0</v>
      </c>
      <c r="I276" s="13">
        <f t="shared" si="57"/>
        <v>0</v>
      </c>
      <c r="J276" s="8">
        <f t="shared" si="57"/>
        <v>0</v>
      </c>
      <c r="K276" s="12">
        <f t="shared" si="58"/>
        <v>0</v>
      </c>
    </row>
    <row r="277" spans="1:11" ht="25.5">
      <c r="A277" s="130"/>
      <c r="B277" s="39" t="s">
        <v>122</v>
      </c>
      <c r="C277" s="40" t="s">
        <v>398</v>
      </c>
      <c r="D277" s="7">
        <v>80</v>
      </c>
      <c r="E277" s="37" t="s">
        <v>263</v>
      </c>
      <c r="F277" s="42"/>
      <c r="G277" s="43"/>
      <c r="H277" s="45">
        <f t="shared" si="56"/>
        <v>0</v>
      </c>
      <c r="I277" s="13">
        <f t="shared" si="57"/>
        <v>0</v>
      </c>
      <c r="J277" s="8">
        <f t="shared" si="57"/>
        <v>0</v>
      </c>
      <c r="K277" s="12">
        <f t="shared" si="58"/>
        <v>0</v>
      </c>
    </row>
    <row r="278" spans="1:11" ht="12.75">
      <c r="A278" s="130"/>
      <c r="B278" s="39" t="s">
        <v>126</v>
      </c>
      <c r="C278" s="40" t="s">
        <v>399</v>
      </c>
      <c r="D278" s="7">
        <v>2</v>
      </c>
      <c r="E278" s="37" t="s">
        <v>12</v>
      </c>
      <c r="F278" s="42"/>
      <c r="G278" s="43"/>
      <c r="H278" s="45">
        <f t="shared" si="56"/>
        <v>0</v>
      </c>
      <c r="I278" s="13">
        <f t="shared" si="57"/>
        <v>0</v>
      </c>
      <c r="J278" s="8">
        <f t="shared" si="57"/>
        <v>0</v>
      </c>
      <c r="K278" s="12">
        <f t="shared" si="58"/>
        <v>0</v>
      </c>
    </row>
    <row r="279" spans="1:11" ht="38.25">
      <c r="A279" s="130"/>
      <c r="B279" s="39" t="s">
        <v>130</v>
      </c>
      <c r="C279" s="40" t="s">
        <v>400</v>
      </c>
      <c r="D279" s="7">
        <v>20</v>
      </c>
      <c r="E279" s="37" t="s">
        <v>18</v>
      </c>
      <c r="F279" s="42"/>
      <c r="G279" s="43"/>
      <c r="H279" s="45">
        <f t="shared" si="56"/>
        <v>0</v>
      </c>
      <c r="I279" s="13">
        <f t="shared" si="57"/>
        <v>0</v>
      </c>
      <c r="J279" s="8">
        <f t="shared" si="57"/>
        <v>0</v>
      </c>
      <c r="K279" s="12">
        <f t="shared" si="58"/>
        <v>0</v>
      </c>
    </row>
    <row r="280" spans="1:11" ht="38.25">
      <c r="A280" s="130"/>
      <c r="B280" s="39" t="s">
        <v>136</v>
      </c>
      <c r="C280" s="40" t="s">
        <v>401</v>
      </c>
      <c r="D280" s="7">
        <v>8</v>
      </c>
      <c r="E280" s="37" t="s">
        <v>12</v>
      </c>
      <c r="F280" s="42"/>
      <c r="G280" s="43"/>
      <c r="H280" s="45">
        <f t="shared" si="56"/>
        <v>0</v>
      </c>
      <c r="I280" s="13">
        <f t="shared" si="57"/>
        <v>0</v>
      </c>
      <c r="J280" s="8">
        <f t="shared" si="57"/>
        <v>0</v>
      </c>
      <c r="K280" s="12">
        <f t="shared" si="58"/>
        <v>0</v>
      </c>
    </row>
    <row r="281" spans="1:11" ht="25.5">
      <c r="A281" s="130"/>
      <c r="B281" s="39" t="s">
        <v>138</v>
      </c>
      <c r="C281" s="40" t="s">
        <v>402</v>
      </c>
      <c r="D281" s="7">
        <v>1</v>
      </c>
      <c r="E281" s="37" t="s">
        <v>12</v>
      </c>
      <c r="F281" s="42"/>
      <c r="G281" s="43"/>
      <c r="H281" s="45">
        <f t="shared" si="56"/>
        <v>0</v>
      </c>
      <c r="I281" s="13">
        <f t="shared" si="57"/>
        <v>0</v>
      </c>
      <c r="J281" s="8">
        <f t="shared" si="57"/>
        <v>0</v>
      </c>
      <c r="K281" s="12">
        <f t="shared" si="58"/>
        <v>0</v>
      </c>
    </row>
    <row r="282" spans="1:11" ht="12.75">
      <c r="A282" s="130"/>
      <c r="B282" s="39" t="s">
        <v>374</v>
      </c>
      <c r="C282" s="40" t="s">
        <v>403</v>
      </c>
      <c r="D282" s="46">
        <v>1</v>
      </c>
      <c r="E282" s="37" t="s">
        <v>12</v>
      </c>
      <c r="F282" s="42"/>
      <c r="G282" s="43"/>
      <c r="H282" s="47">
        <f t="shared" si="56"/>
        <v>0</v>
      </c>
      <c r="I282" s="131">
        <f t="shared" si="57"/>
        <v>0</v>
      </c>
      <c r="J282" s="132">
        <f t="shared" si="57"/>
        <v>0</v>
      </c>
      <c r="K282" s="133">
        <f t="shared" si="58"/>
        <v>0</v>
      </c>
    </row>
    <row r="283" spans="1:11" ht="25.5">
      <c r="A283" s="130"/>
      <c r="B283" s="39" t="s">
        <v>376</v>
      </c>
      <c r="C283" s="40" t="s">
        <v>404</v>
      </c>
      <c r="D283" s="46">
        <v>1</v>
      </c>
      <c r="E283" s="48" t="s">
        <v>12</v>
      </c>
      <c r="F283" s="42"/>
      <c r="G283" s="43"/>
      <c r="H283" s="47">
        <f t="shared" si="56"/>
        <v>0</v>
      </c>
      <c r="I283" s="131">
        <f t="shared" si="57"/>
        <v>0</v>
      </c>
      <c r="J283" s="132">
        <f t="shared" si="57"/>
        <v>0</v>
      </c>
      <c r="K283" s="133">
        <f t="shared" si="58"/>
        <v>0</v>
      </c>
    </row>
    <row r="284" spans="1:11" ht="12.75">
      <c r="A284" s="9"/>
      <c r="B284" s="2">
        <v>10</v>
      </c>
      <c r="C284" s="169" t="s">
        <v>44</v>
      </c>
      <c r="D284" s="170"/>
      <c r="E284" s="170"/>
      <c r="F284" s="170"/>
      <c r="G284" s="170"/>
      <c r="H284" s="170"/>
      <c r="I284" s="170"/>
      <c r="J284" s="170"/>
      <c r="K284" s="171"/>
    </row>
    <row r="285" spans="1:11" ht="12.75">
      <c r="A285" s="103"/>
      <c r="B285" s="109" t="s">
        <v>405</v>
      </c>
      <c r="C285" s="5" t="s">
        <v>366</v>
      </c>
      <c r="D285" s="35">
        <v>38</v>
      </c>
      <c r="E285" s="36" t="s">
        <v>201</v>
      </c>
      <c r="F285" s="43"/>
      <c r="G285" s="43"/>
      <c r="H285" s="101">
        <f>SUM(F285,G285)*D285</f>
        <v>0</v>
      </c>
      <c r="I285" s="79">
        <f aca="true" t="shared" si="59" ref="I285:J296">TRUNC(F285*(1+$K$4),2)</f>
        <v>0</v>
      </c>
      <c r="J285" s="79">
        <f t="shared" si="59"/>
        <v>0</v>
      </c>
      <c r="K285" s="102">
        <f aca="true" t="shared" si="60" ref="K285:K296">SUM(I285:J285)*D285</f>
        <v>0</v>
      </c>
    </row>
    <row r="286" spans="1:11" ht="12.75">
      <c r="A286" s="103"/>
      <c r="B286" s="109" t="s">
        <v>406</v>
      </c>
      <c r="C286" s="5" t="s">
        <v>367</v>
      </c>
      <c r="D286" s="35">
        <v>3</v>
      </c>
      <c r="E286" s="36" t="s">
        <v>201</v>
      </c>
      <c r="F286" s="43"/>
      <c r="G286" s="43"/>
      <c r="H286" s="101">
        <f>SUM(F286,G286)*D286</f>
        <v>0</v>
      </c>
      <c r="I286" s="79">
        <f t="shared" si="59"/>
        <v>0</v>
      </c>
      <c r="J286" s="79">
        <f t="shared" si="59"/>
        <v>0</v>
      </c>
      <c r="K286" s="102">
        <f t="shared" si="60"/>
        <v>0</v>
      </c>
    </row>
    <row r="287" spans="1:11" ht="12.75">
      <c r="A287" s="103"/>
      <c r="B287" s="109" t="s">
        <v>407</v>
      </c>
      <c r="C287" s="5" t="s">
        <v>368</v>
      </c>
      <c r="D287" s="6">
        <v>1</v>
      </c>
      <c r="E287" s="105" t="s">
        <v>248</v>
      </c>
      <c r="F287" s="108" t="s">
        <v>17</v>
      </c>
      <c r="G287" s="43"/>
      <c r="H287" s="101">
        <f aca="true" t="shared" si="61" ref="H287:H294">SUM(F287:G287)*D287</f>
        <v>0</v>
      </c>
      <c r="I287" s="79" t="s">
        <v>369</v>
      </c>
      <c r="J287" s="69">
        <f t="shared" si="59"/>
        <v>0</v>
      </c>
      <c r="K287" s="102">
        <f t="shared" si="60"/>
        <v>0</v>
      </c>
    </row>
    <row r="288" spans="1:11" ht="12.75">
      <c r="A288" s="49"/>
      <c r="B288" s="109" t="s">
        <v>408</v>
      </c>
      <c r="C288" s="107" t="s">
        <v>370</v>
      </c>
      <c r="D288" s="104">
        <v>10</v>
      </c>
      <c r="E288" s="105" t="s">
        <v>248</v>
      </c>
      <c r="F288" s="43"/>
      <c r="G288" s="43"/>
      <c r="H288" s="101">
        <f t="shared" si="61"/>
        <v>0</v>
      </c>
      <c r="I288" s="69">
        <f t="shared" si="59"/>
        <v>0</v>
      </c>
      <c r="J288" s="69">
        <f t="shared" si="59"/>
        <v>0</v>
      </c>
      <c r="K288" s="102">
        <f t="shared" si="60"/>
        <v>0</v>
      </c>
    </row>
    <row r="289" spans="1:11" ht="12.75">
      <c r="A289" s="49"/>
      <c r="B289" s="109" t="s">
        <v>409</v>
      </c>
      <c r="C289" s="107" t="s">
        <v>371</v>
      </c>
      <c r="D289" s="104">
        <v>7</v>
      </c>
      <c r="E289" s="105" t="s">
        <v>248</v>
      </c>
      <c r="F289" s="43"/>
      <c r="G289" s="43"/>
      <c r="H289" s="101">
        <f t="shared" si="61"/>
        <v>0</v>
      </c>
      <c r="I289" s="69">
        <f t="shared" si="59"/>
        <v>0</v>
      </c>
      <c r="J289" s="69">
        <f t="shared" si="59"/>
        <v>0</v>
      </c>
      <c r="K289" s="102">
        <f t="shared" si="60"/>
        <v>0</v>
      </c>
    </row>
    <row r="290" spans="1:11" ht="12.75">
      <c r="A290" s="103"/>
      <c r="B290" s="109" t="s">
        <v>410</v>
      </c>
      <c r="C290" s="5" t="s">
        <v>372</v>
      </c>
      <c r="D290" s="6">
        <v>1</v>
      </c>
      <c r="E290" s="105" t="s">
        <v>248</v>
      </c>
      <c r="F290" s="108" t="s">
        <v>17</v>
      </c>
      <c r="G290" s="43"/>
      <c r="H290" s="101">
        <f t="shared" si="61"/>
        <v>0</v>
      </c>
      <c r="I290" s="79" t="s">
        <v>369</v>
      </c>
      <c r="J290" s="69">
        <f t="shared" si="59"/>
        <v>0</v>
      </c>
      <c r="K290" s="102">
        <f t="shared" si="60"/>
        <v>0</v>
      </c>
    </row>
    <row r="291" spans="1:11" ht="12.75">
      <c r="A291" s="103"/>
      <c r="B291" s="109" t="s">
        <v>411</v>
      </c>
      <c r="C291" s="5" t="s">
        <v>373</v>
      </c>
      <c r="D291" s="6">
        <v>1</v>
      </c>
      <c r="E291" s="105" t="s">
        <v>238</v>
      </c>
      <c r="F291" s="43"/>
      <c r="G291" s="43"/>
      <c r="H291" s="101">
        <f t="shared" si="61"/>
        <v>0</v>
      </c>
      <c r="I291" s="69">
        <f t="shared" si="59"/>
        <v>0</v>
      </c>
      <c r="J291" s="69">
        <f t="shared" si="59"/>
        <v>0</v>
      </c>
      <c r="K291" s="102">
        <f t="shared" si="60"/>
        <v>0</v>
      </c>
    </row>
    <row r="292" spans="1:11" ht="25.5">
      <c r="A292" s="134"/>
      <c r="B292" s="109" t="s">
        <v>412</v>
      </c>
      <c r="C292" s="135" t="s">
        <v>375</v>
      </c>
      <c r="D292" s="136">
        <v>1</v>
      </c>
      <c r="E292" s="137" t="s">
        <v>238</v>
      </c>
      <c r="F292" s="108" t="s">
        <v>17</v>
      </c>
      <c r="G292" s="43"/>
      <c r="H292" s="101">
        <f t="shared" si="61"/>
        <v>0</v>
      </c>
      <c r="I292" s="69" t="s">
        <v>369</v>
      </c>
      <c r="J292" s="69">
        <f t="shared" si="59"/>
        <v>0</v>
      </c>
      <c r="K292" s="102">
        <f t="shared" si="60"/>
        <v>0</v>
      </c>
    </row>
    <row r="293" spans="1:11" ht="25.5">
      <c r="A293" s="103"/>
      <c r="B293" s="109" t="s">
        <v>413</v>
      </c>
      <c r="C293" s="107" t="s">
        <v>377</v>
      </c>
      <c r="D293" s="104">
        <v>8</v>
      </c>
      <c r="E293" s="36" t="s">
        <v>201</v>
      </c>
      <c r="F293" s="108" t="s">
        <v>17</v>
      </c>
      <c r="G293" s="43"/>
      <c r="H293" s="101">
        <f t="shared" si="61"/>
        <v>0</v>
      </c>
      <c r="I293" s="79" t="s">
        <v>369</v>
      </c>
      <c r="J293" s="79">
        <f t="shared" si="59"/>
        <v>0</v>
      </c>
      <c r="K293" s="102">
        <f t="shared" si="60"/>
        <v>0</v>
      </c>
    </row>
    <row r="294" spans="1:11" ht="12.75">
      <c r="A294" s="103"/>
      <c r="B294" s="109" t="s">
        <v>414</v>
      </c>
      <c r="C294" s="107" t="s">
        <v>378</v>
      </c>
      <c r="D294" s="104">
        <v>1</v>
      </c>
      <c r="E294" s="105" t="s">
        <v>248</v>
      </c>
      <c r="F294" s="108" t="s">
        <v>17</v>
      </c>
      <c r="G294" s="43"/>
      <c r="H294" s="101">
        <f t="shared" si="61"/>
        <v>0</v>
      </c>
      <c r="I294" s="79" t="s">
        <v>17</v>
      </c>
      <c r="J294" s="69">
        <f t="shared" si="59"/>
        <v>0</v>
      </c>
      <c r="K294" s="102">
        <f t="shared" si="60"/>
        <v>0</v>
      </c>
    </row>
    <row r="295" spans="1:11" ht="12.75">
      <c r="A295" s="103"/>
      <c r="B295" s="109" t="s">
        <v>415</v>
      </c>
      <c r="C295" s="107" t="s">
        <v>379</v>
      </c>
      <c r="D295" s="104">
        <v>2</v>
      </c>
      <c r="E295" s="36" t="s">
        <v>201</v>
      </c>
      <c r="F295" s="108" t="s">
        <v>17</v>
      </c>
      <c r="G295" s="43"/>
      <c r="H295" s="101">
        <f>SUM(F295:G295)*D295</f>
        <v>0</v>
      </c>
      <c r="I295" s="79" t="s">
        <v>369</v>
      </c>
      <c r="J295" s="79">
        <f t="shared" si="59"/>
        <v>0</v>
      </c>
      <c r="K295" s="102">
        <f t="shared" si="60"/>
        <v>0</v>
      </c>
    </row>
    <row r="296" spans="1:11" ht="12.75">
      <c r="A296" s="103"/>
      <c r="B296" s="109" t="s">
        <v>416</v>
      </c>
      <c r="C296" s="107" t="s">
        <v>380</v>
      </c>
      <c r="D296" s="104">
        <v>3</v>
      </c>
      <c r="E296" s="36" t="s">
        <v>201</v>
      </c>
      <c r="F296" s="108" t="s">
        <v>17</v>
      </c>
      <c r="G296" s="43"/>
      <c r="H296" s="101">
        <f>SUM(F296:G296)*D296</f>
        <v>0</v>
      </c>
      <c r="I296" s="79" t="s">
        <v>369</v>
      </c>
      <c r="J296" s="79">
        <f t="shared" si="59"/>
        <v>0</v>
      </c>
      <c r="K296" s="102">
        <f t="shared" si="60"/>
        <v>0</v>
      </c>
    </row>
    <row r="297" spans="1:11" ht="12.75">
      <c r="A297" s="88"/>
      <c r="B297" s="89"/>
      <c r="C297" s="90" t="s">
        <v>76</v>
      </c>
      <c r="D297" s="91"/>
      <c r="E297" s="92"/>
      <c r="F297" s="93">
        <f>SUMPRODUCT(D140:D296,F140:F296)</f>
        <v>0</v>
      </c>
      <c r="G297" s="93">
        <f>SUMPRODUCT(D140:D296,G140:G296)</f>
        <v>0</v>
      </c>
      <c r="H297" s="94">
        <f>SUM(H140:H296)</f>
        <v>0</v>
      </c>
      <c r="I297" s="95">
        <f>SUMPRODUCT(D140:D296,I140:I296)</f>
        <v>0</v>
      </c>
      <c r="J297" s="93">
        <f>SUMPRODUCT(D140:D296,J140:J296)</f>
        <v>0</v>
      </c>
      <c r="K297" s="96">
        <f>SUM(K140:K296)</f>
        <v>0</v>
      </c>
    </row>
    <row r="298" spans="1:11" ht="17.25" customHeight="1">
      <c r="A298" s="66"/>
      <c r="B298" s="67" t="s">
        <v>191</v>
      </c>
      <c r="C298" s="172" t="s">
        <v>461</v>
      </c>
      <c r="D298" s="173"/>
      <c r="E298" s="173"/>
      <c r="F298" s="173"/>
      <c r="G298" s="173"/>
      <c r="H298" s="173"/>
      <c r="I298" s="173"/>
      <c r="J298" s="173"/>
      <c r="K298" s="174"/>
    </row>
    <row r="299" spans="1:11" ht="51">
      <c r="A299" s="34"/>
      <c r="B299" s="4" t="s">
        <v>0</v>
      </c>
      <c r="C299" s="152" t="s">
        <v>192</v>
      </c>
      <c r="D299" s="153">
        <v>10.5</v>
      </c>
      <c r="E299" s="154" t="s">
        <v>16</v>
      </c>
      <c r="F299" s="144"/>
      <c r="G299" s="144"/>
      <c r="H299" s="156">
        <f>SUM(F299,G299)*D299</f>
        <v>0</v>
      </c>
      <c r="I299" s="157">
        <f>TRUNC(F299*(1+$K$4),2)</f>
        <v>0</v>
      </c>
      <c r="J299" s="158">
        <f>TRUNC(G299*(1+$K$4),2)</f>
        <v>0</v>
      </c>
      <c r="K299" s="159">
        <f>SUM(I299:J299)*D299</f>
        <v>0</v>
      </c>
    </row>
    <row r="300" spans="1:11" ht="140.25">
      <c r="A300" s="160"/>
      <c r="B300" s="4" t="s">
        <v>1</v>
      </c>
      <c r="C300" s="148" t="s">
        <v>383</v>
      </c>
      <c r="D300" s="6">
        <v>2</v>
      </c>
      <c r="E300" s="161" t="s">
        <v>201</v>
      </c>
      <c r="F300" s="144"/>
      <c r="G300" s="144"/>
      <c r="H300" s="156">
        <f aca="true" t="shared" si="62" ref="H300:H310">SUM(F300,G300)*D300</f>
        <v>0</v>
      </c>
      <c r="I300" s="157">
        <f>TRUNC(F300*(1+$K$4),2)</f>
        <v>0</v>
      </c>
      <c r="J300" s="158">
        <f>TRUNC(G300*(1+$K$4),2)</f>
        <v>0</v>
      </c>
      <c r="K300" s="159">
        <f aca="true" t="shared" si="63" ref="K300:K310">SUM(I300:J300)*D300</f>
        <v>0</v>
      </c>
    </row>
    <row r="301" spans="1:11" ht="25.5">
      <c r="A301" s="34"/>
      <c r="B301" s="4" t="s">
        <v>19</v>
      </c>
      <c r="C301" s="5" t="s">
        <v>384</v>
      </c>
      <c r="D301" s="6">
        <v>2</v>
      </c>
      <c r="E301" s="162" t="s">
        <v>203</v>
      </c>
      <c r="F301" s="144"/>
      <c r="G301" s="144"/>
      <c r="H301" s="156">
        <f t="shared" si="62"/>
        <v>0</v>
      </c>
      <c r="I301" s="157">
        <f>TRUNC(F301*(1+$K$4),2)</f>
        <v>0</v>
      </c>
      <c r="J301" s="158">
        <f aca="true" t="shared" si="64" ref="J301:J310">TRUNC(G301*(1+$K$4),2)</f>
        <v>0</v>
      </c>
      <c r="K301" s="159">
        <f t="shared" si="63"/>
        <v>0</v>
      </c>
    </row>
    <row r="302" spans="1:11" ht="12.75">
      <c r="A302" s="10"/>
      <c r="B302" s="4" t="s">
        <v>20</v>
      </c>
      <c r="C302" s="163" t="s">
        <v>385</v>
      </c>
      <c r="D302" s="6">
        <v>2</v>
      </c>
      <c r="E302" s="38" t="s">
        <v>201</v>
      </c>
      <c r="F302" s="144"/>
      <c r="G302" s="144"/>
      <c r="H302" s="156">
        <f t="shared" si="62"/>
        <v>0</v>
      </c>
      <c r="I302" s="157">
        <f>TRUNC(F302*(1+$K$4),2)</f>
        <v>0</v>
      </c>
      <c r="J302" s="158">
        <f t="shared" si="64"/>
        <v>0</v>
      </c>
      <c r="K302" s="159">
        <f t="shared" si="63"/>
        <v>0</v>
      </c>
    </row>
    <row r="303" spans="1:11" ht="140.25">
      <c r="A303" s="160"/>
      <c r="B303" s="4" t="s">
        <v>21</v>
      </c>
      <c r="C303" s="148" t="s">
        <v>386</v>
      </c>
      <c r="D303" s="6">
        <v>2</v>
      </c>
      <c r="E303" s="161" t="s">
        <v>387</v>
      </c>
      <c r="F303" s="144"/>
      <c r="G303" s="144"/>
      <c r="H303" s="156">
        <f t="shared" si="62"/>
        <v>0</v>
      </c>
      <c r="I303" s="157">
        <f>TRUNC(F303*(1+$K$4),2)</f>
        <v>0</v>
      </c>
      <c r="J303" s="158">
        <f t="shared" si="64"/>
        <v>0</v>
      </c>
      <c r="K303" s="159">
        <f t="shared" si="63"/>
        <v>0</v>
      </c>
    </row>
    <row r="304" spans="1:11" ht="25.5">
      <c r="A304" s="34"/>
      <c r="B304" s="4" t="s">
        <v>22</v>
      </c>
      <c r="C304" s="5" t="s">
        <v>388</v>
      </c>
      <c r="D304" s="6">
        <v>1</v>
      </c>
      <c r="E304" s="162" t="s">
        <v>387</v>
      </c>
      <c r="F304" s="155" t="s">
        <v>17</v>
      </c>
      <c r="G304" s="144"/>
      <c r="H304" s="156">
        <f t="shared" si="62"/>
        <v>0</v>
      </c>
      <c r="I304" s="157" t="s">
        <v>17</v>
      </c>
      <c r="J304" s="158">
        <f t="shared" si="64"/>
        <v>0</v>
      </c>
      <c r="K304" s="159">
        <f t="shared" si="63"/>
        <v>0</v>
      </c>
    </row>
    <row r="305" spans="1:11" ht="12.75">
      <c r="A305" s="34"/>
      <c r="B305" s="4" t="s">
        <v>24</v>
      </c>
      <c r="C305" s="5" t="s">
        <v>389</v>
      </c>
      <c r="D305" s="6">
        <v>2</v>
      </c>
      <c r="E305" s="162" t="s">
        <v>387</v>
      </c>
      <c r="F305" s="144"/>
      <c r="G305" s="144"/>
      <c r="H305" s="156">
        <f t="shared" si="62"/>
        <v>0</v>
      </c>
      <c r="I305" s="157">
        <f>TRUNC(F305*(1+$K$4),2)</f>
        <v>0</v>
      </c>
      <c r="J305" s="158">
        <f t="shared" si="64"/>
        <v>0</v>
      </c>
      <c r="K305" s="159">
        <f t="shared" si="63"/>
        <v>0</v>
      </c>
    </row>
    <row r="306" spans="1:11" ht="25.5">
      <c r="A306" s="34"/>
      <c r="B306" s="4" t="s">
        <v>101</v>
      </c>
      <c r="C306" s="5" t="s">
        <v>390</v>
      </c>
      <c r="D306" s="6">
        <v>1</v>
      </c>
      <c r="E306" s="162" t="s">
        <v>387</v>
      </c>
      <c r="F306" s="155" t="s">
        <v>17</v>
      </c>
      <c r="G306" s="144"/>
      <c r="H306" s="156">
        <f t="shared" si="62"/>
        <v>0</v>
      </c>
      <c r="I306" s="157" t="s">
        <v>17</v>
      </c>
      <c r="J306" s="158">
        <f t="shared" si="64"/>
        <v>0</v>
      </c>
      <c r="K306" s="159">
        <f t="shared" si="63"/>
        <v>0</v>
      </c>
    </row>
    <row r="307" spans="1:11" ht="25.5">
      <c r="A307" s="34"/>
      <c r="B307" s="4" t="s">
        <v>23</v>
      </c>
      <c r="C307" s="5" t="s">
        <v>391</v>
      </c>
      <c r="D307" s="6">
        <v>1</v>
      </c>
      <c r="E307" s="162" t="s">
        <v>387</v>
      </c>
      <c r="F307" s="155" t="s">
        <v>17</v>
      </c>
      <c r="G307" s="144"/>
      <c r="H307" s="156">
        <f t="shared" si="62"/>
        <v>0</v>
      </c>
      <c r="I307" s="157" t="s">
        <v>17</v>
      </c>
      <c r="J307" s="158">
        <f t="shared" si="64"/>
        <v>0</v>
      </c>
      <c r="K307" s="159">
        <f t="shared" si="63"/>
        <v>0</v>
      </c>
    </row>
    <row r="308" spans="1:11" ht="25.5">
      <c r="A308" s="34"/>
      <c r="B308" s="4" t="s">
        <v>91</v>
      </c>
      <c r="C308" s="5" t="s">
        <v>392</v>
      </c>
      <c r="D308" s="6">
        <v>1</v>
      </c>
      <c r="E308" s="162" t="s">
        <v>387</v>
      </c>
      <c r="F308" s="144"/>
      <c r="G308" s="144"/>
      <c r="H308" s="156">
        <f t="shared" si="62"/>
        <v>0</v>
      </c>
      <c r="I308" s="157">
        <f>TRUNC(F308*(1+$K$4),2)</f>
        <v>0</v>
      </c>
      <c r="J308" s="158">
        <f t="shared" si="64"/>
        <v>0</v>
      </c>
      <c r="K308" s="159">
        <f t="shared" si="63"/>
        <v>0</v>
      </c>
    </row>
    <row r="309" spans="1:11" ht="12.75">
      <c r="A309" s="34"/>
      <c r="B309" s="4" t="s">
        <v>99</v>
      </c>
      <c r="C309" s="5" t="s">
        <v>393</v>
      </c>
      <c r="D309" s="6">
        <v>1</v>
      </c>
      <c r="E309" s="162" t="s">
        <v>387</v>
      </c>
      <c r="F309" s="144"/>
      <c r="G309" s="144"/>
      <c r="H309" s="156">
        <f t="shared" si="62"/>
        <v>0</v>
      </c>
      <c r="I309" s="157">
        <f>TRUNC(F309*(1+$K$4),2)</f>
        <v>0</v>
      </c>
      <c r="J309" s="158">
        <f t="shared" si="64"/>
        <v>0</v>
      </c>
      <c r="K309" s="159">
        <f t="shared" si="63"/>
        <v>0</v>
      </c>
    </row>
    <row r="310" spans="1:11" ht="25.5">
      <c r="A310" s="34"/>
      <c r="B310" s="4" t="s">
        <v>149</v>
      </c>
      <c r="C310" s="5" t="s">
        <v>394</v>
      </c>
      <c r="D310" s="6">
        <v>1</v>
      </c>
      <c r="E310" s="162" t="s">
        <v>387</v>
      </c>
      <c r="F310" s="144"/>
      <c r="G310" s="144"/>
      <c r="H310" s="156">
        <f t="shared" si="62"/>
        <v>0</v>
      </c>
      <c r="I310" s="157">
        <f>TRUNC(F310*(1+$K$4),2)</f>
        <v>0</v>
      </c>
      <c r="J310" s="158">
        <f t="shared" si="64"/>
        <v>0</v>
      </c>
      <c r="K310" s="159">
        <f t="shared" si="63"/>
        <v>0</v>
      </c>
    </row>
    <row r="311" spans="1:11" ht="12.75">
      <c r="A311" s="88"/>
      <c r="B311" s="89"/>
      <c r="C311" s="90" t="s">
        <v>382</v>
      </c>
      <c r="D311" s="91"/>
      <c r="E311" s="92"/>
      <c r="F311" s="164">
        <f>SUMPRODUCT(D299:D310,F299:F310)</f>
        <v>0</v>
      </c>
      <c r="G311" s="164">
        <f>SUMPRODUCT(D299:D310,G299:G310)</f>
        <v>0</v>
      </c>
      <c r="H311" s="165">
        <f>SUM(H299:H310)</f>
        <v>0</v>
      </c>
      <c r="I311" s="164">
        <f>SUMPRODUCT(D299:D310,I299:I310)</f>
        <v>0</v>
      </c>
      <c r="J311" s="164">
        <f>SUMPRODUCT(D299:D310,J299:J310)</f>
        <v>0</v>
      </c>
      <c r="K311" s="165">
        <f>SUM(K299:K310)</f>
        <v>0</v>
      </c>
    </row>
    <row r="312" spans="1:11" ht="13.5" thickBot="1">
      <c r="A312" s="138"/>
      <c r="B312" s="15"/>
      <c r="C312" s="16" t="s">
        <v>78</v>
      </c>
      <c r="D312" s="17"/>
      <c r="E312" s="18"/>
      <c r="F312" s="166">
        <f aca="true" t="shared" si="65" ref="F312:K312">SUM(F137,F297,F311)</f>
        <v>0</v>
      </c>
      <c r="G312" s="166">
        <f t="shared" si="65"/>
        <v>0</v>
      </c>
      <c r="H312" s="167">
        <f t="shared" si="65"/>
        <v>0</v>
      </c>
      <c r="I312" s="166">
        <f t="shared" si="65"/>
        <v>0</v>
      </c>
      <c r="J312" s="166">
        <f t="shared" si="65"/>
        <v>0</v>
      </c>
      <c r="K312" s="167">
        <f t="shared" si="65"/>
        <v>0</v>
      </c>
    </row>
  </sheetData>
  <sheetProtection password="C690" sheet="1"/>
  <mergeCells count="57">
    <mergeCell ref="C94:K94"/>
    <mergeCell ref="C139:K139"/>
    <mergeCell ref="C35:K35"/>
    <mergeCell ref="C59:K59"/>
    <mergeCell ref="C180:K180"/>
    <mergeCell ref="C199:K199"/>
    <mergeCell ref="C157:K157"/>
    <mergeCell ref="C138:K138"/>
    <mergeCell ref="C99:K99"/>
    <mergeCell ref="C133:K133"/>
    <mergeCell ref="A6:H6"/>
    <mergeCell ref="A7:H7"/>
    <mergeCell ref="C14:K14"/>
    <mergeCell ref="C16:K16"/>
    <mergeCell ref="F12:G12"/>
    <mergeCell ref="B12:B13"/>
    <mergeCell ref="H11:K11"/>
    <mergeCell ref="E12:E13"/>
    <mergeCell ref="D12:D13"/>
    <mergeCell ref="C15:K15"/>
    <mergeCell ref="I4:J4"/>
    <mergeCell ref="A5:H5"/>
    <mergeCell ref="K12:K13"/>
    <mergeCell ref="C12:C13"/>
    <mergeCell ref="C10:F10"/>
    <mergeCell ref="C11:F11"/>
    <mergeCell ref="H10:K10"/>
    <mergeCell ref="A12:A13"/>
    <mergeCell ref="I6:J7"/>
    <mergeCell ref="K6:K7"/>
    <mergeCell ref="I1:K2"/>
    <mergeCell ref="C84:K84"/>
    <mergeCell ref="A9:K9"/>
    <mergeCell ref="A11:B11"/>
    <mergeCell ref="A10:B10"/>
    <mergeCell ref="H12:H13"/>
    <mergeCell ref="I12:J12"/>
    <mergeCell ref="A1:H2"/>
    <mergeCell ref="A3:H3"/>
    <mergeCell ref="A4:H4"/>
    <mergeCell ref="C227:K227"/>
    <mergeCell ref="A200:A206"/>
    <mergeCell ref="B200:B206"/>
    <mergeCell ref="D201:D206"/>
    <mergeCell ref="E201:E206"/>
    <mergeCell ref="F201:F206"/>
    <mergeCell ref="G201:G206"/>
    <mergeCell ref="C233:K233"/>
    <mergeCell ref="C265:K265"/>
    <mergeCell ref="C284:K284"/>
    <mergeCell ref="C298:K298"/>
    <mergeCell ref="C274:K274"/>
    <mergeCell ref="H201:H206"/>
    <mergeCell ref="I201:I206"/>
    <mergeCell ref="J201:J206"/>
    <mergeCell ref="K201:K206"/>
    <mergeCell ref="C215:K215"/>
  </mergeCells>
  <hyperlinks>
    <hyperlink ref="C144" display="Derivação saída eletrodutos p/Canaleta de Alumínio de 73x25mm"/>
    <hyperlink ref="C141" display="Cabo de cobre unipolar #2,5mm² flexível HF (Não Halogenado), 70°C  450/750V AFUMEX, AFITOX ou similar "/>
    <hyperlink ref="C175" display="Tampa para eletrocalha 50mm"/>
    <hyperlink ref="C165" display="Derivação saída eletrodutos p/Canaleta de Alumínio de 73x25mm"/>
    <hyperlink ref="C159" display="Cabo de cobre unipolar #2,5mm² flexível HF (Não Halogenado), 70°C  450/750V AFUMEX, AFITOX ou similar "/>
    <hyperlink ref="C190" display="Tampa para eletrocalha 50mm"/>
    <hyperlink ref="C192" display="Derivação saída eletrodutos p/Canaleta de Alumínio de 73x25mm"/>
    <hyperlink ref="C182" display="Cabo de cobre unipolar #2,5mm² flexível HF (Não Halogenado), 70°C  450/750V AFUMEX, AFITOX ou similar "/>
    <hyperlink ref="D228"/>
    <hyperlink ref="C228" display="Cabo de cobre unipolar #2,5mm² flexível HF (Não Halogenado), 70°C  450/750V AFUMEX, AFITOX ou similar "/>
    <hyperlink ref="C210" display="Cabo de cobre unipolar #2,5mm² flexível HF (Não Halogenado), 70°C  450/750V AFUMEX, AFITOX ou similar "/>
    <hyperlink ref="C211" display="Cabo de cobre unipolar #2,5mm² flexível HF (Não Halogenado), 70°C  450/750V AFUMEX, AFITOX ou similar "/>
    <hyperlink ref="C220" display="Cabo de cobre unipolar #2,5mm² flexível HF (Não Halogenado), 70°C  450/750V AFUMEX, AFITOX ou similar "/>
    <hyperlink ref="C224" display="Derivação saída eletrodutos p/Canaleta de Alumínio de 73x25mm"/>
    <hyperlink ref="D231"/>
    <hyperlink ref="C231" display="Eletroduto de PVC rigido diametro 25mm (1&quot;)"/>
  </hyperlinks>
  <printOptions horizontalCentered="1"/>
  <pageMargins left="0.3937007874015748" right="0.3937007874015748" top="0.9055118110236221" bottom="0.4724409448818898" header="0.2362204724409449" footer="0.2362204724409449"/>
  <pageSetup fitToHeight="20" horizontalDpi="600" verticalDpi="600" orientation="landscape" paperSize="9" scale="82" r:id="rId3"/>
  <headerFooter>
    <oddHeader>&amp;L&amp;G
&amp;"-,Negrito"UNIDADE DE ENGENHARIA&amp;R&amp;"-,Regular"&amp;11FOLHA &amp;P/ &amp;N</oddHeader>
    <oddFooter xml:space="preserve">&amp;C&amp;"-,Regular"&amp;11&amp;P de &amp;N&amp;R&amp;"-,Regular"&amp;11&amp;D  </oddFooter>
  </headerFooter>
  <rowBreaks count="5" manualBreakCount="5">
    <brk id="83" max="10" man="1"/>
    <brk id="102" max="10" man="1"/>
    <brk id="192" max="10" man="1"/>
    <brk id="226" max="10" man="1"/>
    <brk id="297" max="10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Andrea Neves Casagrande</cp:lastModifiedBy>
  <cp:lastPrinted>2018-12-14T12:25:42Z</cp:lastPrinted>
  <dcterms:created xsi:type="dcterms:W3CDTF">2000-05-25T11:19:14Z</dcterms:created>
  <dcterms:modified xsi:type="dcterms:W3CDTF">2018-12-20T12:57:40Z</dcterms:modified>
  <cp:category/>
  <cp:version/>
  <cp:contentType/>
  <cp:contentStatus/>
</cp:coreProperties>
</file>